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Ali Jourian\"/>
    </mc:Choice>
  </mc:AlternateContent>
  <bookViews>
    <workbookView xWindow="0" yWindow="0" windowWidth="20490" windowHeight="7755" tabRatio="490" activeTab="1"/>
  </bookViews>
  <sheets>
    <sheet name="Sheet1" sheetId="6" r:id="rId1"/>
    <sheet name="شهریور 96" sheetId="7" r:id="rId2"/>
  </sheets>
  <definedNames>
    <definedName name="_xlnm._FilterDatabase" localSheetId="1" hidden="1">'شهریور 96'!$B$2:$K$52</definedName>
    <definedName name="_xlnm.Print_Area" localSheetId="1">'شهریور 96'!$B$1:$J$53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3" i="7" l="1"/>
  <c r="D49" i="7"/>
  <c r="D52" i="7"/>
  <c r="D39" i="7"/>
  <c r="D53" i="7"/>
  <c r="D44" i="7"/>
  <c r="D50" i="7"/>
  <c r="D48" i="7"/>
  <c r="D40" i="7"/>
  <c r="D9" i="7"/>
  <c r="D54" i="7"/>
  <c r="D46" i="7"/>
  <c r="D42" i="7"/>
  <c r="D14" i="7"/>
  <c r="D31" i="7"/>
  <c r="D10" i="7"/>
  <c r="D33" i="7"/>
  <c r="D47" i="7"/>
  <c r="D28" i="7"/>
  <c r="D51" i="7"/>
  <c r="D22" i="7"/>
  <c r="D34" i="7"/>
  <c r="D6" i="7"/>
  <c r="D32" i="7"/>
  <c r="D8" i="7"/>
  <c r="D20" i="7"/>
  <c r="D4" i="7"/>
  <c r="D27" i="7"/>
  <c r="D30" i="7"/>
  <c r="D18" i="7"/>
  <c r="D45" i="7"/>
  <c r="D19" i="7"/>
  <c r="D37" i="7"/>
  <c r="D35" i="7"/>
  <c r="D21" i="7"/>
  <c r="D26" i="7"/>
  <c r="D36" i="7"/>
  <c r="D25" i="7"/>
  <c r="D23" i="7"/>
  <c r="D7" i="7"/>
  <c r="D41" i="7"/>
  <c r="D16" i="7"/>
  <c r="D12" i="7"/>
  <c r="D11" i="7"/>
  <c r="D5" i="7"/>
  <c r="D38" i="7"/>
  <c r="D24" i="7"/>
  <c r="D15" i="7"/>
  <c r="D17" i="7"/>
  <c r="D29" i="7"/>
  <c r="D13" i="7"/>
  <c r="D3" i="7"/>
  <c r="M52" i="6"/>
  <c r="G43" i="7" s="1"/>
  <c r="M53" i="6"/>
  <c r="G49" i="7" s="1"/>
  <c r="H52" i="6"/>
  <c r="E43" i="7" s="1"/>
  <c r="H53" i="6"/>
  <c r="E49" i="7" s="1"/>
  <c r="K49" i="7" l="1"/>
  <c r="K43" i="7"/>
  <c r="H49" i="7"/>
  <c r="I49" i="7" s="1"/>
  <c r="F43" i="7"/>
  <c r="D55" i="7"/>
  <c r="H43" i="7"/>
  <c r="I43" i="7" s="1"/>
  <c r="J43" i="7"/>
  <c r="F49" i="7"/>
  <c r="J49" i="7"/>
  <c r="M3" i="6"/>
  <c r="M4" i="6"/>
  <c r="G29" i="7" s="1"/>
  <c r="K29" i="7" s="1"/>
  <c r="M5" i="6"/>
  <c r="G17" i="7" s="1"/>
  <c r="K17" i="7" s="1"/>
  <c r="M6" i="6"/>
  <c r="G15" i="7" s="1"/>
  <c r="K15" i="7" s="1"/>
  <c r="M7" i="6"/>
  <c r="G24" i="7" s="1"/>
  <c r="K24" i="7" s="1"/>
  <c r="M8" i="6"/>
  <c r="G38" i="7" s="1"/>
  <c r="K38" i="7" s="1"/>
  <c r="M9" i="6"/>
  <c r="G5" i="7" s="1"/>
  <c r="K5" i="7" s="1"/>
  <c r="M10" i="6"/>
  <c r="G11" i="7" s="1"/>
  <c r="K11" i="7" s="1"/>
  <c r="M11" i="6"/>
  <c r="M12" i="6"/>
  <c r="G16" i="7" s="1"/>
  <c r="K16" i="7" s="1"/>
  <c r="M13" i="6"/>
  <c r="G41" i="7" s="1"/>
  <c r="K41" i="7" s="1"/>
  <c r="M14" i="6"/>
  <c r="G7" i="7" s="1"/>
  <c r="K7" i="7" s="1"/>
  <c r="M15" i="6"/>
  <c r="G23" i="7" s="1"/>
  <c r="K23" i="7" s="1"/>
  <c r="M16" i="6"/>
  <c r="G25" i="7" s="1"/>
  <c r="K25" i="7" s="1"/>
  <c r="M17" i="6"/>
  <c r="M18" i="6"/>
  <c r="G26" i="7" s="1"/>
  <c r="K26" i="7" s="1"/>
  <c r="M19" i="6"/>
  <c r="G21" i="7" s="1"/>
  <c r="K21" i="7" s="1"/>
  <c r="M20" i="6"/>
  <c r="G35" i="7" s="1"/>
  <c r="K35" i="7" s="1"/>
  <c r="M21" i="6"/>
  <c r="G37" i="7" s="1"/>
  <c r="K37" i="7" s="1"/>
  <c r="M22" i="6"/>
  <c r="G19" i="7" s="1"/>
  <c r="K19" i="7" s="1"/>
  <c r="M23" i="6"/>
  <c r="G45" i="7" s="1"/>
  <c r="K45" i="7" s="1"/>
  <c r="M24" i="6"/>
  <c r="G18" i="7" s="1"/>
  <c r="K18" i="7" s="1"/>
  <c r="M25" i="6"/>
  <c r="G30" i="7" s="1"/>
  <c r="K30" i="7" s="1"/>
  <c r="M26" i="6"/>
  <c r="G27" i="7" s="1"/>
  <c r="K27" i="7" s="1"/>
  <c r="M27" i="6"/>
  <c r="M28" i="6"/>
  <c r="M29" i="6"/>
  <c r="M30" i="6"/>
  <c r="G32" i="7" s="1"/>
  <c r="K32" i="7" s="1"/>
  <c r="M31" i="6"/>
  <c r="G6" i="7" s="1"/>
  <c r="K6" i="7" s="1"/>
  <c r="M32" i="6"/>
  <c r="G34" i="7" s="1"/>
  <c r="K34" i="7" s="1"/>
  <c r="M33" i="6"/>
  <c r="G22" i="7" s="1"/>
  <c r="K22" i="7" s="1"/>
  <c r="M34" i="6"/>
  <c r="G51" i="7" s="1"/>
  <c r="K51" i="7" s="1"/>
  <c r="M35" i="6"/>
  <c r="G28" i="7" s="1"/>
  <c r="K28" i="7" s="1"/>
  <c r="M36" i="6"/>
  <c r="M37" i="6"/>
  <c r="M38" i="6"/>
  <c r="G10" i="7" s="1"/>
  <c r="K10" i="7" s="1"/>
  <c r="M39" i="6"/>
  <c r="M40" i="6"/>
  <c r="G14" i="7" s="1"/>
  <c r="K14" i="7" s="1"/>
  <c r="M41" i="6"/>
  <c r="M42" i="6"/>
  <c r="G46" i="7" s="1"/>
  <c r="K46" i="7" s="1"/>
  <c r="M43" i="6"/>
  <c r="M44" i="6"/>
  <c r="G9" i="7" s="1"/>
  <c r="K9" i="7" s="1"/>
  <c r="M45" i="6"/>
  <c r="G40" i="7" s="1"/>
  <c r="K40" i="7" s="1"/>
  <c r="M46" i="6"/>
  <c r="M47" i="6"/>
  <c r="G50" i="7" s="1"/>
  <c r="K50" i="7" s="1"/>
  <c r="M48" i="6"/>
  <c r="G44" i="7" s="1"/>
  <c r="K44" i="7" s="1"/>
  <c r="M49" i="6"/>
  <c r="G53" i="7" s="1"/>
  <c r="K53" i="7" s="1"/>
  <c r="M50" i="6"/>
  <c r="G39" i="7" s="1"/>
  <c r="K39" i="7" s="1"/>
  <c r="M51" i="6"/>
  <c r="G52" i="7" s="1"/>
  <c r="K52" i="7" s="1"/>
  <c r="M2" i="6"/>
  <c r="G3" i="7" s="1"/>
  <c r="K3" i="7" s="1"/>
  <c r="H44" i="6"/>
  <c r="E9" i="7" s="1"/>
  <c r="H45" i="6"/>
  <c r="E40" i="7" s="1"/>
  <c r="H46" i="6"/>
  <c r="E48" i="7" s="1"/>
  <c r="H47" i="6"/>
  <c r="H48" i="6"/>
  <c r="E44" i="7" s="1"/>
  <c r="H49" i="6"/>
  <c r="E53" i="7" s="1"/>
  <c r="H50" i="6"/>
  <c r="E39" i="7" s="1"/>
  <c r="H51" i="6"/>
  <c r="E52" i="7" s="1"/>
  <c r="H3" i="6"/>
  <c r="E13" i="7" s="1"/>
  <c r="H4" i="6"/>
  <c r="E29" i="7" s="1"/>
  <c r="H5" i="6"/>
  <c r="E17" i="7" s="1"/>
  <c r="H6" i="6"/>
  <c r="E15" i="7" s="1"/>
  <c r="H7" i="6"/>
  <c r="E24" i="7" s="1"/>
  <c r="H8" i="6"/>
  <c r="E38" i="7" s="1"/>
  <c r="H9" i="6"/>
  <c r="E5" i="7" s="1"/>
  <c r="H10" i="6"/>
  <c r="E11" i="7" s="1"/>
  <c r="H11" i="6"/>
  <c r="E12" i="7" s="1"/>
  <c r="H12" i="6"/>
  <c r="E16" i="7" s="1"/>
  <c r="H13" i="6"/>
  <c r="E41" i="7" s="1"/>
  <c r="H14" i="6"/>
  <c r="E7" i="7" s="1"/>
  <c r="H15" i="6"/>
  <c r="E23" i="7" s="1"/>
  <c r="H16" i="6"/>
  <c r="E25" i="7" s="1"/>
  <c r="H17" i="6"/>
  <c r="E36" i="7" s="1"/>
  <c r="H18" i="6"/>
  <c r="E26" i="7" s="1"/>
  <c r="H19" i="6"/>
  <c r="E21" i="7" s="1"/>
  <c r="H20" i="6"/>
  <c r="E35" i="7" s="1"/>
  <c r="H21" i="6"/>
  <c r="E37" i="7" s="1"/>
  <c r="H22" i="6"/>
  <c r="E19" i="7" s="1"/>
  <c r="H23" i="6"/>
  <c r="E45" i="7" s="1"/>
  <c r="H24" i="6"/>
  <c r="E18" i="7" s="1"/>
  <c r="H25" i="6"/>
  <c r="E30" i="7" s="1"/>
  <c r="H26" i="6"/>
  <c r="E27" i="7" s="1"/>
  <c r="H27" i="6"/>
  <c r="E4" i="7" s="1"/>
  <c r="H28" i="6"/>
  <c r="E20" i="7" s="1"/>
  <c r="H29" i="6"/>
  <c r="E8" i="7" s="1"/>
  <c r="H30" i="6"/>
  <c r="E32" i="7" s="1"/>
  <c r="H31" i="6"/>
  <c r="E6" i="7" s="1"/>
  <c r="H32" i="6"/>
  <c r="E34" i="7" s="1"/>
  <c r="H33" i="6"/>
  <c r="E22" i="7" s="1"/>
  <c r="H34" i="6"/>
  <c r="E51" i="7" s="1"/>
  <c r="H35" i="6"/>
  <c r="E28" i="7" s="1"/>
  <c r="H36" i="6"/>
  <c r="E47" i="7" s="1"/>
  <c r="H37" i="6"/>
  <c r="E33" i="7" s="1"/>
  <c r="H38" i="6"/>
  <c r="E10" i="7" s="1"/>
  <c r="H39" i="6"/>
  <c r="E31" i="7" s="1"/>
  <c r="H40" i="6"/>
  <c r="E14" i="7" s="1"/>
  <c r="H41" i="6"/>
  <c r="E42" i="7" s="1"/>
  <c r="H42" i="6"/>
  <c r="E46" i="7" s="1"/>
  <c r="H43" i="6"/>
  <c r="E54" i="7" s="1"/>
  <c r="H2" i="6"/>
  <c r="E3" i="7" s="1"/>
  <c r="J17" i="7" l="1"/>
  <c r="G48" i="7"/>
  <c r="K48" i="7" s="1"/>
  <c r="G42" i="7"/>
  <c r="K42" i="7" s="1"/>
  <c r="J32" i="7"/>
  <c r="G33" i="7"/>
  <c r="K33" i="7" s="1"/>
  <c r="J11" i="7"/>
  <c r="G8" i="7"/>
  <c r="K8" i="7" s="1"/>
  <c r="G36" i="7"/>
  <c r="K36" i="7" s="1"/>
  <c r="J35" i="7"/>
  <c r="G47" i="7"/>
  <c r="K47" i="7" s="1"/>
  <c r="J26" i="7"/>
  <c r="G20" i="7"/>
  <c r="K20" i="7" s="1"/>
  <c r="G54" i="7"/>
  <c r="K54" i="7" s="1"/>
  <c r="J19" i="7"/>
  <c r="G31" i="7"/>
  <c r="K31" i="7" s="1"/>
  <c r="G4" i="7"/>
  <c r="K4" i="7" s="1"/>
  <c r="J18" i="7"/>
  <c r="G12" i="7"/>
  <c r="K12" i="7" s="1"/>
  <c r="J27" i="7"/>
  <c r="G13" i="7"/>
  <c r="K13" i="7" s="1"/>
  <c r="F6" i="7"/>
  <c r="E50" i="7"/>
  <c r="E55" i="7" s="1"/>
  <c r="F55" i="7" s="1"/>
  <c r="J3" i="7"/>
  <c r="J5" i="7"/>
  <c r="J42" i="7"/>
  <c r="J16" i="7"/>
  <c r="J25" i="7"/>
  <c r="J15" i="7"/>
  <c r="J37" i="7"/>
  <c r="J51" i="7"/>
  <c r="J34" i="7"/>
  <c r="J7" i="7"/>
  <c r="J52" i="7"/>
  <c r="J33" i="7"/>
  <c r="J40" i="7"/>
  <c r="J6" i="7"/>
  <c r="J45" i="7"/>
  <c r="J14" i="7"/>
  <c r="J38" i="7"/>
  <c r="J29" i="7"/>
  <c r="J9" i="7"/>
  <c r="J21" i="7"/>
  <c r="J10" i="7"/>
  <c r="J24" i="7"/>
  <c r="J53" i="7"/>
  <c r="J28" i="7"/>
  <c r="J23" i="7"/>
  <c r="J48" i="7"/>
  <c r="J44" i="7"/>
  <c r="J50" i="7"/>
  <c r="J22" i="7"/>
  <c r="J30" i="7"/>
  <c r="J41" i="7"/>
  <c r="J46" i="7"/>
  <c r="H6" i="7"/>
  <c r="I6" i="7" s="1"/>
  <c r="J12" i="7" l="1"/>
  <c r="K55" i="7"/>
  <c r="J31" i="7"/>
  <c r="J47" i="7"/>
  <c r="J20" i="7"/>
  <c r="J4" i="7"/>
  <c r="J36" i="7"/>
  <c r="G55" i="7"/>
  <c r="J55" i="7" s="1"/>
  <c r="J54" i="7"/>
  <c r="J13" i="7"/>
  <c r="J39" i="7"/>
  <c r="J8" i="7"/>
  <c r="H33" i="7"/>
  <c r="I33" i="7" s="1"/>
  <c r="F33" i="7"/>
  <c r="H28" i="7"/>
  <c r="I28" i="7" s="1"/>
  <c r="F28" i="7"/>
  <c r="F39" i="7"/>
  <c r="H39" i="7"/>
  <c r="I39" i="7" s="1"/>
  <c r="F52" i="7"/>
  <c r="H52" i="7"/>
  <c r="I52" i="7" s="1"/>
  <c r="F7" i="7"/>
  <c r="H7" i="7"/>
  <c r="I7" i="7" s="1"/>
  <c r="F29" i="7"/>
  <c r="H29" i="7"/>
  <c r="I29" i="7" s="1"/>
  <c r="F24" i="7"/>
  <c r="H24" i="7"/>
  <c r="I24" i="7" s="1"/>
  <c r="H27" i="7"/>
  <c r="I27" i="7" s="1"/>
  <c r="F27" i="7"/>
  <c r="F18" i="7"/>
  <c r="H18" i="7"/>
  <c r="I18" i="7" s="1"/>
  <c r="F9" i="7"/>
  <c r="H9" i="7"/>
  <c r="I9" i="7" s="1"/>
  <c r="F47" i="7"/>
  <c r="H47" i="7"/>
  <c r="I47" i="7" s="1"/>
  <c r="H42" i="7"/>
  <c r="F42" i="7"/>
  <c r="F20" i="7"/>
  <c r="H20" i="7"/>
  <c r="I20" i="7" s="1"/>
  <c r="H22" i="7"/>
  <c r="I22" i="7" s="1"/>
  <c r="F22" i="7"/>
  <c r="F13" i="7"/>
  <c r="H13" i="7"/>
  <c r="I13" i="7" s="1"/>
  <c r="H3" i="7"/>
  <c r="F3" i="7"/>
  <c r="H50" i="7"/>
  <c r="I50" i="7" s="1"/>
  <c r="F50" i="7"/>
  <c r="F36" i="7"/>
  <c r="H36" i="7"/>
  <c r="I36" i="7" s="1"/>
  <c r="F15" i="7"/>
  <c r="H15" i="7"/>
  <c r="I15" i="7" s="1"/>
  <c r="F45" i="7"/>
  <c r="H45" i="7"/>
  <c r="I45" i="7" s="1"/>
  <c r="F10" i="7"/>
  <c r="H10" i="7"/>
  <c r="I10" i="7" s="1"/>
  <c r="F26" i="7"/>
  <c r="H26" i="7"/>
  <c r="I26" i="7" s="1"/>
  <c r="H35" i="7"/>
  <c r="I35" i="7" s="1"/>
  <c r="F35" i="7"/>
  <c r="H31" i="7"/>
  <c r="I31" i="7" s="1"/>
  <c r="F31" i="7"/>
  <c r="F5" i="7"/>
  <c r="H5" i="7"/>
  <c r="I5" i="7" s="1"/>
  <c r="H30" i="7"/>
  <c r="I30" i="7" s="1"/>
  <c r="F30" i="7"/>
  <c r="H53" i="7"/>
  <c r="I53" i="7" s="1"/>
  <c r="F53" i="7"/>
  <c r="H37" i="7"/>
  <c r="I37" i="7" s="1"/>
  <c r="F37" i="7"/>
  <c r="H4" i="7"/>
  <c r="I4" i="7" s="1"/>
  <c r="F4" i="7"/>
  <c r="H23" i="7"/>
  <c r="I23" i="7" s="1"/>
  <c r="F23" i="7"/>
  <c r="H41" i="7"/>
  <c r="I41" i="7" s="1"/>
  <c r="F41" i="7"/>
  <c r="H40" i="7"/>
  <c r="I40" i="7" s="1"/>
  <c r="F40" i="7"/>
  <c r="F34" i="7"/>
  <c r="H34" i="7"/>
  <c r="I34" i="7" s="1"/>
  <c r="H51" i="7"/>
  <c r="I51" i="7" s="1"/>
  <c r="F51" i="7"/>
  <c r="H14" i="7"/>
  <c r="I14" i="7" s="1"/>
  <c r="F14" i="7"/>
  <c r="H19" i="7"/>
  <c r="I19" i="7" s="1"/>
  <c r="F19" i="7"/>
  <c r="H8" i="7"/>
  <c r="I8" i="7" s="1"/>
  <c r="F8" i="7"/>
  <c r="F44" i="7"/>
  <c r="H44" i="7"/>
  <c r="I44" i="7" s="1"/>
  <c r="F48" i="7"/>
  <c r="H48" i="7"/>
  <c r="I48" i="7" s="1"/>
  <c r="F11" i="7"/>
  <c r="H11" i="7"/>
  <c r="I11" i="7" s="1"/>
  <c r="H54" i="7"/>
  <c r="I54" i="7" s="1"/>
  <c r="F54" i="7"/>
  <c r="F38" i="7"/>
  <c r="H38" i="7"/>
  <c r="I38" i="7" s="1"/>
  <c r="F25" i="7"/>
  <c r="H25" i="7"/>
  <c r="I25" i="7" s="1"/>
  <c r="F46" i="7"/>
  <c r="H46" i="7"/>
  <c r="I46" i="7" s="1"/>
  <c r="H16" i="7"/>
  <c r="I16" i="7" s="1"/>
  <c r="F16" i="7"/>
  <c r="H12" i="7"/>
  <c r="I12" i="7" s="1"/>
  <c r="F12" i="7"/>
  <c r="F21" i="7"/>
  <c r="H21" i="7"/>
  <c r="I21" i="7" s="1"/>
  <c r="F17" i="7"/>
  <c r="H17" i="7"/>
  <c r="I17" i="7" s="1"/>
  <c r="H32" i="7"/>
  <c r="I32" i="7" s="1"/>
  <c r="F32" i="7"/>
  <c r="I42" i="7" l="1"/>
  <c r="H55" i="7"/>
  <c r="I55" i="7" s="1"/>
  <c r="I3" i="7"/>
</calcChain>
</file>

<file path=xl/sharedStrings.xml><?xml version="1.0" encoding="utf-8"?>
<sst xmlns="http://schemas.openxmlformats.org/spreadsheetml/2006/main" count="281" uniqueCount="70">
  <si>
    <t>شهرستان</t>
  </si>
  <si>
    <t>نام مرکز</t>
  </si>
  <si>
    <t>مرد</t>
  </si>
  <si>
    <t>زن</t>
  </si>
  <si>
    <t>نیشابور</t>
  </si>
  <si>
    <t>جمع</t>
  </si>
  <si>
    <t>درصد یکبار خدمت گرفته</t>
  </si>
  <si>
    <t>فیروزه</t>
  </si>
  <si>
    <t>جمعیت باقیمانده براساس حد انتظار تعریف شده</t>
  </si>
  <si>
    <t>مرکز خدمات جامع سلامت روستایی فرخک</t>
  </si>
  <si>
    <t>جمعیت در سامانه سیب</t>
  </si>
  <si>
    <t>مرکز خدمات جامع سلامت شهری نيشابور 6</t>
  </si>
  <si>
    <t>مرکز خدمات جامع سلامت روستایی اسلام آباد</t>
  </si>
  <si>
    <t>مرکز خدمات جامع سلامت روستایی ريگي</t>
  </si>
  <si>
    <t>مرکز خدمات جامع سلامت شهری / روستایی قدمگاه</t>
  </si>
  <si>
    <t>مرکز خدمات جامع سلامت روستایی خواجه آباد</t>
  </si>
  <si>
    <t>مرکز خدمات جامع سلامت شهری نيشابور 7</t>
  </si>
  <si>
    <t>مرکز خدمات جامع سلامت شهری / روستایی خيام</t>
  </si>
  <si>
    <t>مرکز خدمات جامع سلامت شهری / روستایی چکنه سفلي</t>
  </si>
  <si>
    <t>مرکز خدمات جامع سلامت روستایی ماروسک</t>
  </si>
  <si>
    <t>مرکز خدمات جامع سلامت شهری نيشابور 4</t>
  </si>
  <si>
    <t>مرکز خدمات جامع سلامت روستایی گلبو</t>
  </si>
  <si>
    <t>مرکز خدمات جامع سلامت شهری نيشابور 8</t>
  </si>
  <si>
    <t>مرکز خدمات جامع سلامت روستایی بوژمهران</t>
  </si>
  <si>
    <t>مرکز خدمات جامع سلامت روستایی قطن آباد</t>
  </si>
  <si>
    <t>مرکز خدمات جامع سلامت شهری نيشابور 1</t>
  </si>
  <si>
    <t>مرکز خدمات جامع سلامت شهری / روستایی خروين</t>
  </si>
  <si>
    <t>مرکز خدمات جامع سلامت شهری / روستایی بار</t>
  </si>
  <si>
    <t>مرکز خدمات جامع سلامت روستایی فديشه</t>
  </si>
  <si>
    <t>مرکز خدمات جامع سلامت شهری / روستایی عشق آباد</t>
  </si>
  <si>
    <t>مرکز خدمات جامع سلامت روستایی اردمه</t>
  </si>
  <si>
    <t>مرکز خدمات جامع سلامت روستایی اسحاق آباد</t>
  </si>
  <si>
    <t>مرکز خدمات جامع سلامت روستایی برزنون</t>
  </si>
  <si>
    <t>مرکز خدمات جامع سلامت روستایی حاجي آباد</t>
  </si>
  <si>
    <t>مرکز خدمات جامع سلامت شهری درود</t>
  </si>
  <si>
    <t>مرکز خدمات جامع سلامت روستایی باغشن</t>
  </si>
  <si>
    <t>مرکز خدمات جامع سلامت شهری نيشابور 10</t>
  </si>
  <si>
    <t>مرکز خدمات جامع سلامت شهری نيشابور 9</t>
  </si>
  <si>
    <t>مرکز خدمات جامع سلامت شهری نيشابور 11</t>
  </si>
  <si>
    <t>مرکز خدمات جامع سلامت روستایی باغشن گچ</t>
  </si>
  <si>
    <t>مرکز خدمات جامع سلامت روستایی قلعه نو جمشيد</t>
  </si>
  <si>
    <t>مرکز خدمات جامع سلامت روستایی آزادگان</t>
  </si>
  <si>
    <t>مرکز خدمات جامع سلامت روستایی شايسته</t>
  </si>
  <si>
    <t>مرکز خدمات جامع سلامت روستایی سالاري</t>
  </si>
  <si>
    <t>مرکز خدمات جامع سلامت روستایی سه چوب</t>
  </si>
  <si>
    <t>مرکز خدمات جامع سلامت شهری / روستایی همت آبادشهرکهنه</t>
  </si>
  <si>
    <t>مرکز خدمات جامع سلامت روستایی شوراب</t>
  </si>
  <si>
    <t>مرکز خدمات جامع سلامت روستایی مرزان</t>
  </si>
  <si>
    <t>مرکز خدمات جامع سلامت روستایی معدن عليا</t>
  </si>
  <si>
    <t>مرکز خدمات جامع سلامت روستایی گرماب</t>
  </si>
  <si>
    <t>مرکز خدمات جامع سلامت روستایی تقي آباد</t>
  </si>
  <si>
    <t>مرکز خدمات جامع سلامت شهری / روستایی فيروزه</t>
  </si>
  <si>
    <t>مرکز خدمات جامع سلامت روستایی همت آباد زماني</t>
  </si>
  <si>
    <t>یکبار خدمت گرفته شهریور</t>
  </si>
  <si>
    <t>مرکز خدمات جامع سلامت روستایی جیلو</t>
  </si>
  <si>
    <t>مرکز خدمات جامع سلامت روستایی رئیسی</t>
  </si>
  <si>
    <t>مرکز خدمات جامع سلامت روستایی عبدالله گیو</t>
  </si>
  <si>
    <t>مرکز خدمات جامع سلامت روستایی فیض آباد زرنده</t>
  </si>
  <si>
    <t>مرکز خدمات جامع سلامت روستایی مبارکه</t>
  </si>
  <si>
    <t>مرکز خدمات جامع سلامت روستایی محیط آباد</t>
  </si>
  <si>
    <t>مرکز خدمات جامع سلامت شهری نيشابور 2</t>
  </si>
  <si>
    <t>مرکز خدمات جامع سلامت شهری نيشابور 3</t>
  </si>
  <si>
    <t>مرکز خدمات جامع سلامت شهری نيشابور 5</t>
  </si>
  <si>
    <t>یکبار خدمت گرفته مهر</t>
  </si>
  <si>
    <t>واحدهای زیرمجموعه دانشکده علوم پزشکی نیشابور از لحاظ جمعیت حداقل یکبار خدمت دریافت کرده تا تاریخ 1396/7/30</t>
  </si>
  <si>
    <t>درصد جمعیت یکبار خدمت گرفته
در پایان شهریور ماه</t>
  </si>
  <si>
    <t>جمعیت یکبار خدمت گرفته
در پایان شهریور ماه</t>
  </si>
  <si>
    <t>جمعیت یکبار خدمت گرفته
در پایان مهر ماه</t>
  </si>
  <si>
    <t>تعداد جمعیت یکبار خدمت گرفته
در مهر ماه</t>
  </si>
  <si>
    <t>درصد رشد جمعیت یکبار خدمت گرفته
در مهر ماه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</si>
</sst>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Arial"/>
      <family val="2"/>
      <charset val="178"/>
      <scheme val="minor"/>
    </font>
    <font>
      <sz val="16"/>
      <name val="B Titr"/>
      <charset val="178"/>
    </font>
    <font>
      <b/>
      <sz val="18"/>
      <color rgb="FFFF3399"/>
      <name val="Arial"/>
      <family val="2"/>
      <scheme val="minor"/>
    </font>
    <font>
      <sz val="14"/>
      <color theme="1"/>
      <name val="Arial"/>
      <family val="2"/>
      <charset val="178"/>
      <scheme val="minor"/>
    </font>
    <font>
      <b/>
      <sz val="14"/>
      <name val="Arial"/>
      <family val="2"/>
      <scheme val="minor"/>
    </font>
    <font>
      <b/>
      <sz val="14"/>
      <color theme="1"/>
      <name val="Arial"/>
      <family val="2"/>
      <scheme val="minor"/>
    </font>
    <font>
      <b/>
      <sz val="16"/>
      <color theme="1"/>
      <name val="B Titr"/>
      <charset val="178"/>
    </font>
    <font>
      <b/>
      <sz val="15"/>
      <color theme="1"/>
      <name val="Arial"/>
      <family val="2"/>
      <charset val="17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5" fillId="0" borderId="0" xfId="0" applyFont="1" applyBorder="1"/>
    <xf numFmtId="0" fontId="5" fillId="0" borderId="0" xfId="0" applyFont="1" applyBorder="1" applyAlignment="1">
      <alignment horizontal="center" vertical="center"/>
    </xf>
    <xf numFmtId="0" fontId="0" fillId="0" borderId="0" xfId="0" applyBorder="1"/>
    <xf numFmtId="3" fontId="0" fillId="0" borderId="0" xfId="0" applyNumberFormat="1" applyBorder="1"/>
    <xf numFmtId="0" fontId="0" fillId="0" borderId="0" xfId="0" applyFont="1" applyFill="1" applyBorder="1" applyAlignment="1">
      <alignment horizontal="right" vertical="center" indent="1" shrinkToFit="1"/>
    </xf>
    <xf numFmtId="0" fontId="0" fillId="0" borderId="4" xfId="0" applyFont="1" applyFill="1" applyBorder="1" applyAlignment="1" applyProtection="1">
      <alignment horizontal="center" vertical="center" shrinkToFit="1"/>
      <protection hidden="1"/>
    </xf>
    <xf numFmtId="10" fontId="0" fillId="0" borderId="4" xfId="0" applyNumberFormat="1" applyFont="1" applyFill="1" applyBorder="1" applyAlignment="1" applyProtection="1">
      <alignment horizontal="center" vertical="center" shrinkToFit="1"/>
      <protection hidden="1"/>
    </xf>
    <xf numFmtId="1" fontId="3" fillId="0" borderId="10" xfId="0" applyNumberFormat="1" applyFont="1" applyFill="1" applyBorder="1" applyAlignment="1" applyProtection="1">
      <alignment horizontal="center" vertical="center"/>
      <protection hidden="1"/>
    </xf>
    <xf numFmtId="0" fontId="0" fillId="0" borderId="6" xfId="0" applyFont="1" applyFill="1" applyBorder="1" applyAlignment="1" applyProtection="1">
      <alignment horizontal="center" vertical="center" shrinkToFit="1"/>
      <protection hidden="1"/>
    </xf>
    <xf numFmtId="10" fontId="0" fillId="0" borderId="6" xfId="0" applyNumberFormat="1" applyFont="1" applyFill="1" applyBorder="1" applyAlignment="1" applyProtection="1">
      <alignment horizontal="center" vertical="center" shrinkToFit="1"/>
      <protection hidden="1"/>
    </xf>
    <xf numFmtId="1" fontId="3" fillId="0" borderId="11" xfId="0" applyNumberFormat="1" applyFont="1" applyFill="1" applyBorder="1" applyAlignment="1" applyProtection="1">
      <alignment horizontal="center" vertical="center"/>
      <protection hidden="1"/>
    </xf>
    <xf numFmtId="3" fontId="0" fillId="0" borderId="6" xfId="0" applyNumberFormat="1" applyFont="1" applyFill="1" applyBorder="1" applyAlignment="1" applyProtection="1">
      <alignment horizontal="center" vertical="center" shrinkToFit="1"/>
      <protection hidden="1"/>
    </xf>
    <xf numFmtId="0" fontId="0" fillId="0" borderId="13" xfId="0" applyFont="1" applyFill="1" applyBorder="1" applyAlignment="1" applyProtection="1">
      <alignment horizontal="center" vertical="center" shrinkToFit="1"/>
      <protection hidden="1"/>
    </xf>
    <xf numFmtId="10" fontId="0" fillId="0" borderId="13" xfId="0" applyNumberFormat="1" applyFont="1" applyFill="1" applyBorder="1" applyAlignment="1" applyProtection="1">
      <alignment horizontal="center" vertical="center" shrinkToFit="1"/>
      <protection hidden="1"/>
    </xf>
    <xf numFmtId="1" fontId="3" fillId="0" borderId="14" xfId="0" applyNumberFormat="1" applyFont="1" applyFill="1" applyBorder="1" applyAlignment="1" applyProtection="1">
      <alignment horizontal="center" vertical="center"/>
      <protection hidden="1"/>
    </xf>
    <xf numFmtId="0" fontId="7" fillId="0" borderId="8" xfId="0" applyFont="1" applyBorder="1" applyAlignment="1" applyProtection="1">
      <alignment horizontal="center" vertical="center"/>
      <protection hidden="1"/>
    </xf>
    <xf numFmtId="10" fontId="7" fillId="0" borderId="8" xfId="0" applyNumberFormat="1" applyFont="1" applyBorder="1" applyAlignment="1" applyProtection="1">
      <alignment horizontal="center" vertical="center"/>
      <protection hidden="1"/>
    </xf>
    <xf numFmtId="1" fontId="7" fillId="0" borderId="9" xfId="0" applyNumberFormat="1" applyFont="1" applyFill="1" applyBorder="1" applyAlignment="1" applyProtection="1">
      <alignment horizontal="center" vertical="center"/>
      <protection hidden="1"/>
    </xf>
    <xf numFmtId="0" fontId="2" fillId="0" borderId="2" xfId="0" applyFont="1" applyFill="1" applyBorder="1" applyAlignment="1" applyProtection="1">
      <alignment vertical="center" wrapText="1"/>
      <protection locked="0"/>
    </xf>
    <xf numFmtId="0" fontId="0" fillId="0" borderId="0" xfId="0" applyAlignment="1" applyProtection="1">
      <alignment horizontal="center" vertical="center"/>
      <protection locked="0"/>
    </xf>
    <xf numFmtId="0" fontId="5" fillId="2" borderId="8" xfId="0" applyFont="1" applyFill="1" applyBorder="1" applyAlignment="1" applyProtection="1">
      <alignment horizontal="center" vertical="center" wrapText="1" shrinkToFit="1"/>
      <protection locked="0"/>
    </xf>
    <xf numFmtId="0" fontId="4" fillId="2" borderId="8" xfId="0" applyFont="1" applyFill="1" applyBorder="1" applyAlignment="1" applyProtection="1">
      <alignment horizontal="center" vertical="center" wrapText="1" shrinkToFit="1"/>
      <protection locked="0"/>
    </xf>
    <xf numFmtId="0" fontId="0" fillId="0" borderId="3" xfId="0" applyFont="1" applyFill="1" applyBorder="1" applyAlignment="1" applyProtection="1">
      <alignment horizontal="center" vertical="center"/>
      <protection locked="0"/>
    </xf>
    <xf numFmtId="0" fontId="0" fillId="0" borderId="4" xfId="0" applyFont="1" applyFill="1" applyBorder="1" applyAlignment="1" applyProtection="1">
      <alignment horizontal="right" vertical="center" indent="1" shrinkToFit="1"/>
      <protection locked="0"/>
    </xf>
    <xf numFmtId="0" fontId="0" fillId="0" borderId="5" xfId="0" applyFont="1" applyFill="1" applyBorder="1" applyAlignment="1" applyProtection="1">
      <alignment horizontal="center" vertical="center"/>
      <protection locked="0"/>
    </xf>
    <xf numFmtId="0" fontId="0" fillId="0" borderId="6" xfId="0" applyFont="1" applyFill="1" applyBorder="1" applyAlignment="1" applyProtection="1">
      <alignment horizontal="right" vertical="center" indent="1" shrinkToFit="1"/>
      <protection locked="0"/>
    </xf>
    <xf numFmtId="0" fontId="0" fillId="0" borderId="12" xfId="0" applyFont="1" applyFill="1" applyBorder="1" applyAlignment="1" applyProtection="1">
      <alignment horizontal="center" vertical="center"/>
      <protection locked="0"/>
    </xf>
    <xf numFmtId="0" fontId="0" fillId="0" borderId="13" xfId="0" applyFont="1" applyFill="1" applyBorder="1" applyAlignment="1" applyProtection="1">
      <alignment horizontal="right" vertical="center" indent="1" shrinkToFit="1"/>
      <protection locked="0"/>
    </xf>
    <xf numFmtId="1" fontId="0" fillId="0" borderId="0" xfId="0" applyNumberFormat="1" applyAlignment="1" applyProtection="1">
      <alignment horizontal="center" vertical="center"/>
      <protection locked="0"/>
    </xf>
    <xf numFmtId="0" fontId="4" fillId="2" borderId="7" xfId="0" applyFont="1" applyFill="1" applyBorder="1" applyAlignment="1" applyProtection="1">
      <alignment horizontal="center" vertical="center"/>
      <protection locked="0"/>
    </xf>
    <xf numFmtId="0" fontId="4" fillId="2" borderId="8" xfId="0" applyFont="1" applyFill="1" applyBorder="1" applyAlignment="1" applyProtection="1">
      <alignment horizontal="center" vertical="center" shrinkToFit="1"/>
      <protection locked="0"/>
    </xf>
    <xf numFmtId="0" fontId="4" fillId="2" borderId="9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Border="1" applyAlignment="1">
      <alignment horizontal="center"/>
    </xf>
    <xf numFmtId="0" fontId="1" fillId="0" borderId="1" xfId="0" applyFont="1" applyBorder="1" applyAlignment="1" applyProtection="1">
      <alignment horizontal="center" vertical="center" shrinkToFit="1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12">
    <dxf>
      <font>
        <color theme="0"/>
      </font>
    </dxf>
    <dxf>
      <font>
        <b/>
        <i val="0"/>
        <color rgb="FFFF0000"/>
      </font>
      <fill>
        <patternFill patternType="none">
          <bgColor auto="1"/>
        </patternFill>
      </fill>
    </dxf>
    <dxf>
      <fill>
        <patternFill>
          <bgColor rgb="FF00FFFF"/>
        </patternFill>
      </fill>
    </dxf>
    <dxf>
      <fill>
        <patternFill>
          <bgColor rgb="FF0066FF"/>
        </patternFill>
      </fill>
    </dxf>
    <dxf>
      <fill>
        <patternFill>
          <bgColor rgb="FF996633"/>
        </patternFill>
      </fill>
    </dxf>
    <dxf>
      <fill>
        <patternFill>
          <bgColor rgb="FFFF66FF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CC00"/>
        </patternFill>
      </fill>
    </dxf>
    <dxf>
      <fill>
        <patternFill>
          <bgColor rgb="FF9966FF"/>
        </patternFill>
      </fill>
    </dxf>
    <dxf>
      <font>
        <color theme="0"/>
      </font>
    </dxf>
    <dxf>
      <font>
        <b/>
        <i val="0"/>
        <color rgb="FFFF0000"/>
      </font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9966FF"/>
      <color rgb="FF00CC00"/>
      <color rgb="FF66FFFF"/>
      <color rgb="FF00FFFF"/>
      <color rgb="FFFF66FF"/>
      <color rgb="FF996633"/>
      <color rgb="FF0066FF"/>
      <color rgb="FFCCFF33"/>
      <color rgb="FFFFFF99"/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53"/>
  <sheetViews>
    <sheetView rightToLeft="1" topLeftCell="C1" workbookViewId="0">
      <selection activeCell="I3" sqref="I3"/>
    </sheetView>
  </sheetViews>
  <sheetFormatPr defaultRowHeight="14.25" x14ac:dyDescent="0.2"/>
  <cols>
    <col min="1" max="1" width="3.375" style="3" customWidth="1"/>
    <col min="2" max="2" width="36" style="3" bestFit="1" customWidth="1"/>
    <col min="3" max="3" width="9" style="3"/>
    <col min="4" max="4" width="6.625" style="3" bestFit="1" customWidth="1"/>
    <col min="5" max="5" width="36" style="3" bestFit="1" customWidth="1"/>
    <col min="6" max="8" width="9" style="3"/>
    <col min="9" max="9" width="3.375" style="3" customWidth="1"/>
    <col min="10" max="10" width="40.125" style="3" bestFit="1" customWidth="1"/>
    <col min="11" max="16384" width="9" style="3"/>
  </cols>
  <sheetData>
    <row r="1" spans="2:13" ht="18" x14ac:dyDescent="0.25">
      <c r="B1" s="33" t="s">
        <v>10</v>
      </c>
      <c r="C1" s="33"/>
      <c r="D1" s="1"/>
      <c r="E1" s="2" t="s">
        <v>53</v>
      </c>
      <c r="F1" s="1" t="s">
        <v>2</v>
      </c>
      <c r="G1" s="1" t="s">
        <v>3</v>
      </c>
      <c r="H1" s="1" t="s">
        <v>5</v>
      </c>
      <c r="J1" s="2" t="s">
        <v>63</v>
      </c>
      <c r="K1" s="1" t="s">
        <v>2</v>
      </c>
      <c r="L1" s="1" t="s">
        <v>3</v>
      </c>
      <c r="M1" s="1" t="s">
        <v>5</v>
      </c>
    </row>
    <row r="2" spans="2:13" x14ac:dyDescent="0.2">
      <c r="B2" s="3" t="s">
        <v>30</v>
      </c>
      <c r="C2" s="4">
        <v>5397</v>
      </c>
      <c r="D2" s="4"/>
      <c r="E2" s="3" t="s">
        <v>30</v>
      </c>
      <c r="F2" s="4">
        <v>2784</v>
      </c>
      <c r="G2" s="4">
        <v>2611</v>
      </c>
      <c r="H2" s="4">
        <f>SUM(F2:G2)</f>
        <v>5395</v>
      </c>
      <c r="J2" s="3" t="s">
        <v>30</v>
      </c>
      <c r="K2" s="4">
        <v>2783</v>
      </c>
      <c r="L2" s="4">
        <v>2613</v>
      </c>
      <c r="M2" s="4">
        <f>SUM(K2:L2)</f>
        <v>5396</v>
      </c>
    </row>
    <row r="3" spans="2:13" x14ac:dyDescent="0.2">
      <c r="B3" s="3" t="s">
        <v>31</v>
      </c>
      <c r="C3" s="4">
        <v>8295</v>
      </c>
      <c r="D3" s="4"/>
      <c r="E3" s="3" t="s">
        <v>31</v>
      </c>
      <c r="F3" s="4">
        <v>4181</v>
      </c>
      <c r="G3" s="4">
        <v>4004</v>
      </c>
      <c r="H3" s="4">
        <f t="shared" ref="H3:H53" si="0">SUM(F3:G3)</f>
        <v>8185</v>
      </c>
      <c r="J3" s="3" t="s">
        <v>31</v>
      </c>
      <c r="K3" s="4">
        <v>4188</v>
      </c>
      <c r="L3" s="4">
        <v>4021</v>
      </c>
      <c r="M3" s="4">
        <f t="shared" ref="M3:M53" si="1">SUM(K3:L3)</f>
        <v>8209</v>
      </c>
    </row>
    <row r="4" spans="2:13" x14ac:dyDescent="0.2">
      <c r="B4" s="3" t="s">
        <v>12</v>
      </c>
      <c r="C4" s="4">
        <v>8531</v>
      </c>
      <c r="D4" s="4"/>
      <c r="E4" s="3" t="s">
        <v>12</v>
      </c>
      <c r="F4" s="4">
        <v>3711</v>
      </c>
      <c r="G4" s="4">
        <v>3758</v>
      </c>
      <c r="H4" s="4">
        <f t="shared" si="0"/>
        <v>7469</v>
      </c>
      <c r="J4" s="3" t="s">
        <v>12</v>
      </c>
      <c r="K4" s="4">
        <v>3850</v>
      </c>
      <c r="L4" s="4">
        <v>3831</v>
      </c>
      <c r="M4" s="4">
        <f t="shared" si="1"/>
        <v>7681</v>
      </c>
    </row>
    <row r="5" spans="2:13" x14ac:dyDescent="0.2">
      <c r="B5" s="3" t="s">
        <v>41</v>
      </c>
      <c r="C5" s="4">
        <v>7370</v>
      </c>
      <c r="D5" s="4"/>
      <c r="E5" s="3" t="s">
        <v>41</v>
      </c>
      <c r="F5" s="4">
        <v>3646</v>
      </c>
      <c r="G5" s="4">
        <v>3486</v>
      </c>
      <c r="H5" s="4">
        <f t="shared" si="0"/>
        <v>7132</v>
      </c>
      <c r="J5" s="3" t="s">
        <v>41</v>
      </c>
      <c r="K5" s="4">
        <v>3661</v>
      </c>
      <c r="L5" s="4">
        <v>3506</v>
      </c>
      <c r="M5" s="4">
        <f t="shared" si="1"/>
        <v>7167</v>
      </c>
    </row>
    <row r="6" spans="2:13" x14ac:dyDescent="0.2">
      <c r="B6" s="3" t="s">
        <v>35</v>
      </c>
      <c r="C6" s="4">
        <v>9295</v>
      </c>
      <c r="D6" s="4"/>
      <c r="E6" s="3" t="s">
        <v>35</v>
      </c>
      <c r="F6" s="4">
        <v>4591</v>
      </c>
      <c r="G6" s="4">
        <v>4542</v>
      </c>
      <c r="H6" s="4">
        <f t="shared" si="0"/>
        <v>9133</v>
      </c>
      <c r="J6" s="3" t="s">
        <v>35</v>
      </c>
      <c r="K6" s="4">
        <v>4619</v>
      </c>
      <c r="L6" s="4">
        <v>4566</v>
      </c>
      <c r="M6" s="4">
        <f t="shared" si="1"/>
        <v>9185</v>
      </c>
    </row>
    <row r="7" spans="2:13" x14ac:dyDescent="0.2">
      <c r="B7" s="3" t="s">
        <v>39</v>
      </c>
      <c r="C7" s="4">
        <v>5584</v>
      </c>
      <c r="D7" s="4"/>
      <c r="E7" s="3" t="s">
        <v>39</v>
      </c>
      <c r="F7" s="4">
        <v>2541</v>
      </c>
      <c r="G7" s="4">
        <v>2607</v>
      </c>
      <c r="H7" s="4">
        <f t="shared" si="0"/>
        <v>5148</v>
      </c>
      <c r="J7" s="3" t="s">
        <v>39</v>
      </c>
      <c r="K7" s="4">
        <v>2565</v>
      </c>
      <c r="L7" s="4">
        <v>2635</v>
      </c>
      <c r="M7" s="4">
        <f t="shared" si="1"/>
        <v>5200</v>
      </c>
    </row>
    <row r="8" spans="2:13" x14ac:dyDescent="0.2">
      <c r="B8" s="3" t="s">
        <v>32</v>
      </c>
      <c r="C8" s="4">
        <v>4212</v>
      </c>
      <c r="D8" s="4"/>
      <c r="E8" s="3" t="s">
        <v>32</v>
      </c>
      <c r="F8" s="4">
        <v>1389</v>
      </c>
      <c r="G8" s="4">
        <v>1564</v>
      </c>
      <c r="H8" s="4">
        <f t="shared" si="0"/>
        <v>2953</v>
      </c>
      <c r="J8" s="3" t="s">
        <v>32</v>
      </c>
      <c r="K8" s="4">
        <v>1476</v>
      </c>
      <c r="L8" s="4">
        <v>1645</v>
      </c>
      <c r="M8" s="4">
        <f t="shared" si="1"/>
        <v>3121</v>
      </c>
    </row>
    <row r="9" spans="2:13" x14ac:dyDescent="0.2">
      <c r="B9" s="3" t="s">
        <v>23</v>
      </c>
      <c r="C9" s="4">
        <v>4730</v>
      </c>
      <c r="D9" s="4"/>
      <c r="E9" s="3" t="s">
        <v>23</v>
      </c>
      <c r="F9" s="4">
        <v>2400</v>
      </c>
      <c r="G9" s="4">
        <v>2323</v>
      </c>
      <c r="H9" s="4">
        <f t="shared" si="0"/>
        <v>4723</v>
      </c>
      <c r="J9" s="3" t="s">
        <v>23</v>
      </c>
      <c r="K9" s="4">
        <v>2403</v>
      </c>
      <c r="L9" s="4">
        <v>2326</v>
      </c>
      <c r="M9" s="4">
        <f t="shared" si="1"/>
        <v>4729</v>
      </c>
    </row>
    <row r="10" spans="2:13" x14ac:dyDescent="0.2">
      <c r="B10" s="3" t="s">
        <v>50</v>
      </c>
      <c r="C10" s="4">
        <v>3600</v>
      </c>
      <c r="D10" s="4"/>
      <c r="E10" s="3" t="s">
        <v>50</v>
      </c>
      <c r="F10" s="4">
        <v>1902</v>
      </c>
      <c r="G10" s="4">
        <v>1659</v>
      </c>
      <c r="H10" s="4">
        <f t="shared" si="0"/>
        <v>3561</v>
      </c>
      <c r="J10" s="3" t="s">
        <v>50</v>
      </c>
      <c r="K10" s="4">
        <v>1907</v>
      </c>
      <c r="L10" s="4">
        <v>1667</v>
      </c>
      <c r="M10" s="4">
        <f t="shared" si="1"/>
        <v>3574</v>
      </c>
    </row>
    <row r="11" spans="2:13" x14ac:dyDescent="0.2">
      <c r="B11" s="3" t="s">
        <v>54</v>
      </c>
      <c r="C11" s="4">
        <v>5333</v>
      </c>
      <c r="D11" s="4"/>
      <c r="E11" s="3" t="s">
        <v>54</v>
      </c>
      <c r="F11" s="4">
        <v>2588</v>
      </c>
      <c r="G11" s="4">
        <v>2480</v>
      </c>
      <c r="H11" s="4">
        <f t="shared" si="0"/>
        <v>5068</v>
      </c>
      <c r="J11" s="3" t="s">
        <v>54</v>
      </c>
      <c r="K11" s="4">
        <v>2714</v>
      </c>
      <c r="L11" s="4">
        <v>2604</v>
      </c>
      <c r="M11" s="4">
        <f t="shared" si="1"/>
        <v>5318</v>
      </c>
    </row>
    <row r="12" spans="2:13" x14ac:dyDescent="0.2">
      <c r="B12" s="3" t="s">
        <v>33</v>
      </c>
      <c r="C12" s="4">
        <v>5109</v>
      </c>
      <c r="D12" s="4"/>
      <c r="E12" s="3" t="s">
        <v>33</v>
      </c>
      <c r="F12" s="4">
        <v>2500</v>
      </c>
      <c r="G12" s="4">
        <v>2455</v>
      </c>
      <c r="H12" s="4">
        <f t="shared" si="0"/>
        <v>4955</v>
      </c>
      <c r="J12" s="3" t="s">
        <v>33</v>
      </c>
      <c r="K12" s="4">
        <v>2525</v>
      </c>
      <c r="L12" s="4">
        <v>2471</v>
      </c>
      <c r="M12" s="4">
        <f t="shared" si="1"/>
        <v>4996</v>
      </c>
    </row>
    <row r="13" spans="2:13" x14ac:dyDescent="0.2">
      <c r="B13" s="3" t="s">
        <v>15</v>
      </c>
      <c r="C13" s="4">
        <v>3264</v>
      </c>
      <c r="D13" s="4"/>
      <c r="E13" s="3" t="s">
        <v>15</v>
      </c>
      <c r="F13" s="3">
        <v>993</v>
      </c>
      <c r="G13" s="4">
        <v>1205</v>
      </c>
      <c r="H13" s="4">
        <f t="shared" si="0"/>
        <v>2198</v>
      </c>
      <c r="J13" s="3" t="s">
        <v>15</v>
      </c>
      <c r="K13" s="4">
        <v>1041</v>
      </c>
      <c r="L13" s="4">
        <v>1244</v>
      </c>
      <c r="M13" s="4">
        <f t="shared" si="1"/>
        <v>2285</v>
      </c>
    </row>
    <row r="14" spans="2:13" x14ac:dyDescent="0.2">
      <c r="B14" s="3" t="s">
        <v>13</v>
      </c>
      <c r="C14" s="4">
        <v>4504</v>
      </c>
      <c r="D14" s="4"/>
      <c r="E14" s="3" t="s">
        <v>13</v>
      </c>
      <c r="F14" s="4">
        <v>2330</v>
      </c>
      <c r="G14" s="4">
        <v>2163</v>
      </c>
      <c r="H14" s="4">
        <f t="shared" si="0"/>
        <v>4493</v>
      </c>
      <c r="J14" s="3" t="s">
        <v>13</v>
      </c>
      <c r="K14" s="4">
        <v>2333</v>
      </c>
      <c r="L14" s="4">
        <v>2160</v>
      </c>
      <c r="M14" s="4">
        <f t="shared" si="1"/>
        <v>4493</v>
      </c>
    </row>
    <row r="15" spans="2:13" x14ac:dyDescent="0.2">
      <c r="B15" s="3" t="s">
        <v>55</v>
      </c>
      <c r="C15" s="4">
        <v>6880</v>
      </c>
      <c r="D15" s="4"/>
      <c r="E15" s="3" t="s">
        <v>55</v>
      </c>
      <c r="F15" s="4">
        <v>3274</v>
      </c>
      <c r="G15" s="4">
        <v>3223</v>
      </c>
      <c r="H15" s="4">
        <f t="shared" si="0"/>
        <v>6497</v>
      </c>
      <c r="J15" s="3" t="s">
        <v>55</v>
      </c>
      <c r="K15" s="4">
        <v>3299</v>
      </c>
      <c r="L15" s="4">
        <v>3231</v>
      </c>
      <c r="M15" s="4">
        <f t="shared" si="1"/>
        <v>6530</v>
      </c>
    </row>
    <row r="16" spans="2:13" x14ac:dyDescent="0.2">
      <c r="B16" s="3" t="s">
        <v>43</v>
      </c>
      <c r="C16" s="4">
        <v>4337</v>
      </c>
      <c r="D16" s="4"/>
      <c r="E16" s="3" t="s">
        <v>43</v>
      </c>
      <c r="F16" s="4">
        <v>1992</v>
      </c>
      <c r="G16" s="4">
        <v>1993</v>
      </c>
      <c r="H16" s="4">
        <f t="shared" si="0"/>
        <v>3985</v>
      </c>
      <c r="J16" s="3" t="s">
        <v>43</v>
      </c>
      <c r="K16" s="4">
        <v>2001</v>
      </c>
      <c r="L16" s="4">
        <v>2005</v>
      </c>
      <c r="M16" s="4">
        <f t="shared" si="1"/>
        <v>4006</v>
      </c>
    </row>
    <row r="17" spans="2:13" x14ac:dyDescent="0.2">
      <c r="B17" s="3" t="s">
        <v>44</v>
      </c>
      <c r="C17" s="4">
        <v>6747</v>
      </c>
      <c r="D17" s="4"/>
      <c r="E17" s="3" t="s">
        <v>44</v>
      </c>
      <c r="F17" s="4">
        <v>2502</v>
      </c>
      <c r="G17" s="4">
        <v>2849</v>
      </c>
      <c r="H17" s="4">
        <f t="shared" si="0"/>
        <v>5351</v>
      </c>
      <c r="J17" s="3" t="s">
        <v>44</v>
      </c>
      <c r="K17" s="4">
        <v>2992</v>
      </c>
      <c r="L17" s="4">
        <v>3062</v>
      </c>
      <c r="M17" s="4">
        <f t="shared" si="1"/>
        <v>6054</v>
      </c>
    </row>
    <row r="18" spans="2:13" x14ac:dyDescent="0.2">
      <c r="B18" s="3" t="s">
        <v>42</v>
      </c>
      <c r="C18" s="4">
        <v>3189</v>
      </c>
      <c r="D18" s="4"/>
      <c r="E18" s="3" t="s">
        <v>42</v>
      </c>
      <c r="F18" s="4">
        <v>1424</v>
      </c>
      <c r="G18" s="4">
        <v>1469</v>
      </c>
      <c r="H18" s="4">
        <f t="shared" si="0"/>
        <v>2893</v>
      </c>
      <c r="J18" s="3" t="s">
        <v>42</v>
      </c>
      <c r="K18" s="4">
        <v>1459</v>
      </c>
      <c r="L18" s="4">
        <v>1497</v>
      </c>
      <c r="M18" s="4">
        <f t="shared" si="1"/>
        <v>2956</v>
      </c>
    </row>
    <row r="19" spans="2:13" x14ac:dyDescent="0.2">
      <c r="B19" s="3" t="s">
        <v>46</v>
      </c>
      <c r="C19" s="4">
        <v>3282</v>
      </c>
      <c r="D19" s="4"/>
      <c r="E19" s="3" t="s">
        <v>46</v>
      </c>
      <c r="F19" s="4">
        <v>1609</v>
      </c>
      <c r="G19" s="4">
        <v>1506</v>
      </c>
      <c r="H19" s="4">
        <f t="shared" si="0"/>
        <v>3115</v>
      </c>
      <c r="J19" s="3" t="s">
        <v>46</v>
      </c>
      <c r="K19" s="4">
        <v>1613</v>
      </c>
      <c r="L19" s="4">
        <v>1506</v>
      </c>
      <c r="M19" s="4">
        <f t="shared" si="1"/>
        <v>3119</v>
      </c>
    </row>
    <row r="20" spans="2:13" x14ac:dyDescent="0.2">
      <c r="B20" s="3" t="s">
        <v>56</v>
      </c>
      <c r="C20" s="4">
        <v>3962</v>
      </c>
      <c r="D20" s="4"/>
      <c r="E20" s="3" t="s">
        <v>56</v>
      </c>
      <c r="F20" s="4">
        <v>1585</v>
      </c>
      <c r="G20" s="4">
        <v>1634</v>
      </c>
      <c r="H20" s="4">
        <f t="shared" si="0"/>
        <v>3219</v>
      </c>
      <c r="J20" s="3" t="s">
        <v>56</v>
      </c>
      <c r="K20" s="4">
        <v>1820</v>
      </c>
      <c r="L20" s="4">
        <v>1829</v>
      </c>
      <c r="M20" s="4">
        <f t="shared" si="1"/>
        <v>3649</v>
      </c>
    </row>
    <row r="21" spans="2:13" x14ac:dyDescent="0.2">
      <c r="B21" s="3" t="s">
        <v>28</v>
      </c>
      <c r="C21" s="4">
        <v>6513</v>
      </c>
      <c r="D21" s="4"/>
      <c r="E21" s="3" t="s">
        <v>28</v>
      </c>
      <c r="F21" s="4">
        <v>2297</v>
      </c>
      <c r="G21" s="4">
        <v>2651</v>
      </c>
      <c r="H21" s="4">
        <f t="shared" si="0"/>
        <v>4948</v>
      </c>
      <c r="J21" s="3" t="s">
        <v>28</v>
      </c>
      <c r="K21" s="4">
        <v>2434</v>
      </c>
      <c r="L21" s="4">
        <v>2778</v>
      </c>
      <c r="M21" s="4">
        <f t="shared" si="1"/>
        <v>5212</v>
      </c>
    </row>
    <row r="22" spans="2:13" x14ac:dyDescent="0.2">
      <c r="B22" s="3" t="s">
        <v>9</v>
      </c>
      <c r="C22" s="4">
        <v>4359</v>
      </c>
      <c r="D22" s="4"/>
      <c r="E22" s="3" t="s">
        <v>9</v>
      </c>
      <c r="F22" s="4">
        <v>2113</v>
      </c>
      <c r="G22" s="4">
        <v>2083</v>
      </c>
      <c r="H22" s="4">
        <f t="shared" si="0"/>
        <v>4196</v>
      </c>
      <c r="J22" s="3" t="s">
        <v>9</v>
      </c>
      <c r="K22" s="4">
        <v>2123</v>
      </c>
      <c r="L22" s="4">
        <v>2101</v>
      </c>
      <c r="M22" s="4">
        <f t="shared" si="1"/>
        <v>4224</v>
      </c>
    </row>
    <row r="23" spans="2:13" x14ac:dyDescent="0.2">
      <c r="B23" s="3" t="s">
        <v>57</v>
      </c>
      <c r="C23" s="4">
        <v>9072</v>
      </c>
      <c r="D23" s="4"/>
      <c r="E23" s="3" t="s">
        <v>57</v>
      </c>
      <c r="F23" s="4">
        <v>2445</v>
      </c>
      <c r="G23" s="4">
        <v>2807</v>
      </c>
      <c r="H23" s="4">
        <f t="shared" si="0"/>
        <v>5252</v>
      </c>
      <c r="J23" s="3" t="s">
        <v>57</v>
      </c>
      <c r="K23" s="4">
        <v>2756</v>
      </c>
      <c r="L23" s="4">
        <v>3005</v>
      </c>
      <c r="M23" s="4">
        <f t="shared" si="1"/>
        <v>5761</v>
      </c>
    </row>
    <row r="24" spans="2:13" x14ac:dyDescent="0.2">
      <c r="B24" s="3" t="s">
        <v>24</v>
      </c>
      <c r="C24" s="4">
        <v>4287</v>
      </c>
      <c r="D24" s="4"/>
      <c r="E24" s="3" t="s">
        <v>24</v>
      </c>
      <c r="F24" s="4">
        <v>2139</v>
      </c>
      <c r="G24" s="4">
        <v>2039</v>
      </c>
      <c r="H24" s="4">
        <f t="shared" si="0"/>
        <v>4178</v>
      </c>
      <c r="J24" s="3" t="s">
        <v>24</v>
      </c>
      <c r="K24" s="4">
        <v>2120</v>
      </c>
      <c r="L24" s="4">
        <v>2029</v>
      </c>
      <c r="M24" s="4">
        <f t="shared" si="1"/>
        <v>4149</v>
      </c>
    </row>
    <row r="25" spans="2:13" x14ac:dyDescent="0.2">
      <c r="B25" s="3" t="s">
        <v>40</v>
      </c>
      <c r="C25" s="4">
        <v>4868</v>
      </c>
      <c r="D25" s="4"/>
      <c r="E25" s="3" t="s">
        <v>40</v>
      </c>
      <c r="F25" s="4">
        <v>2128</v>
      </c>
      <c r="G25" s="4">
        <v>2146</v>
      </c>
      <c r="H25" s="4">
        <f t="shared" si="0"/>
        <v>4274</v>
      </c>
      <c r="J25" s="3" t="s">
        <v>40</v>
      </c>
      <c r="K25" s="4">
        <v>2190</v>
      </c>
      <c r="L25" s="4">
        <v>2182</v>
      </c>
      <c r="M25" s="4">
        <f t="shared" si="1"/>
        <v>4372</v>
      </c>
    </row>
    <row r="26" spans="2:13" x14ac:dyDescent="0.2">
      <c r="B26" s="3" t="s">
        <v>49</v>
      </c>
      <c r="C26" s="4">
        <v>6629</v>
      </c>
      <c r="D26" s="4"/>
      <c r="E26" s="3" t="s">
        <v>49</v>
      </c>
      <c r="F26" s="4">
        <v>2995</v>
      </c>
      <c r="G26" s="4">
        <v>2991</v>
      </c>
      <c r="H26" s="4">
        <f t="shared" si="0"/>
        <v>5986</v>
      </c>
      <c r="J26" s="3" t="s">
        <v>49</v>
      </c>
      <c r="K26" s="4">
        <v>3212</v>
      </c>
      <c r="L26" s="4">
        <v>3089</v>
      </c>
      <c r="M26" s="4">
        <f t="shared" si="1"/>
        <v>6301</v>
      </c>
    </row>
    <row r="27" spans="2:13" x14ac:dyDescent="0.2">
      <c r="B27" s="3" t="s">
        <v>21</v>
      </c>
      <c r="C27" s="4">
        <v>3184</v>
      </c>
      <c r="D27" s="4"/>
      <c r="E27" s="3" t="s">
        <v>21</v>
      </c>
      <c r="F27" s="4">
        <v>1637</v>
      </c>
      <c r="G27" s="4">
        <v>1543</v>
      </c>
      <c r="H27" s="4">
        <f t="shared" si="0"/>
        <v>3180</v>
      </c>
      <c r="J27" s="3" t="s">
        <v>21</v>
      </c>
      <c r="K27" s="4">
        <v>1635</v>
      </c>
      <c r="L27" s="4">
        <v>1547</v>
      </c>
      <c r="M27" s="4">
        <f t="shared" si="1"/>
        <v>3182</v>
      </c>
    </row>
    <row r="28" spans="2:13" x14ac:dyDescent="0.2">
      <c r="B28" s="3" t="s">
        <v>19</v>
      </c>
      <c r="C28" s="4">
        <v>5542</v>
      </c>
      <c r="D28" s="4"/>
      <c r="E28" s="3" t="s">
        <v>19</v>
      </c>
      <c r="F28" s="4">
        <v>2660</v>
      </c>
      <c r="G28" s="4">
        <v>2605</v>
      </c>
      <c r="H28" s="4">
        <f t="shared" si="0"/>
        <v>5265</v>
      </c>
      <c r="J28" s="3" t="s">
        <v>19</v>
      </c>
      <c r="K28" s="4">
        <v>2668</v>
      </c>
      <c r="L28" s="4">
        <v>2604</v>
      </c>
      <c r="M28" s="4">
        <f t="shared" si="1"/>
        <v>5272</v>
      </c>
    </row>
    <row r="29" spans="2:13" x14ac:dyDescent="0.2">
      <c r="B29" s="3" t="s">
        <v>58</v>
      </c>
      <c r="C29" s="4">
        <v>4337</v>
      </c>
      <c r="D29" s="4"/>
      <c r="E29" s="3" t="s">
        <v>58</v>
      </c>
      <c r="F29" s="4">
        <v>2283</v>
      </c>
      <c r="G29" s="4">
        <v>2041</v>
      </c>
      <c r="H29" s="4">
        <f t="shared" si="0"/>
        <v>4324</v>
      </c>
      <c r="J29" s="3" t="s">
        <v>58</v>
      </c>
      <c r="K29" s="4">
        <v>2293</v>
      </c>
      <c r="L29" s="4">
        <v>2042</v>
      </c>
      <c r="M29" s="4">
        <f t="shared" si="1"/>
        <v>4335</v>
      </c>
    </row>
    <row r="30" spans="2:13" x14ac:dyDescent="0.2">
      <c r="B30" s="3" t="s">
        <v>59</v>
      </c>
      <c r="C30" s="4">
        <v>4516</v>
      </c>
      <c r="D30" s="4"/>
      <c r="E30" s="3" t="s">
        <v>59</v>
      </c>
      <c r="F30" s="4">
        <v>1917</v>
      </c>
      <c r="G30" s="4">
        <v>1986</v>
      </c>
      <c r="H30" s="4">
        <f t="shared" si="0"/>
        <v>3903</v>
      </c>
      <c r="J30" s="3" t="s">
        <v>59</v>
      </c>
      <c r="K30" s="4">
        <v>1977</v>
      </c>
      <c r="L30" s="4">
        <v>2046</v>
      </c>
      <c r="M30" s="4">
        <f t="shared" si="1"/>
        <v>4023</v>
      </c>
    </row>
    <row r="31" spans="2:13" x14ac:dyDescent="0.2">
      <c r="B31" s="3" t="s">
        <v>47</v>
      </c>
      <c r="C31" s="4">
        <v>2841</v>
      </c>
      <c r="D31" s="4"/>
      <c r="E31" s="3" t="s">
        <v>47</v>
      </c>
      <c r="F31" s="4">
        <v>1452</v>
      </c>
      <c r="G31" s="4">
        <v>1392</v>
      </c>
      <c r="H31" s="4">
        <f t="shared" si="0"/>
        <v>2844</v>
      </c>
      <c r="J31" s="3" t="s">
        <v>47</v>
      </c>
      <c r="K31" s="4">
        <v>1446</v>
      </c>
      <c r="L31" s="4">
        <v>1392</v>
      </c>
      <c r="M31" s="4">
        <f t="shared" si="1"/>
        <v>2838</v>
      </c>
    </row>
    <row r="32" spans="2:13" x14ac:dyDescent="0.2">
      <c r="B32" s="3" t="s">
        <v>48</v>
      </c>
      <c r="C32" s="4">
        <v>2190</v>
      </c>
      <c r="D32" s="4"/>
      <c r="E32" s="3" t="s">
        <v>48</v>
      </c>
      <c r="F32" s="3">
        <v>892</v>
      </c>
      <c r="G32" s="3">
        <v>873</v>
      </c>
      <c r="H32" s="4">
        <f t="shared" si="0"/>
        <v>1765</v>
      </c>
      <c r="J32" s="3" t="s">
        <v>48</v>
      </c>
      <c r="K32" s="3">
        <v>925</v>
      </c>
      <c r="L32" s="3">
        <v>890</v>
      </c>
      <c r="M32" s="4">
        <f t="shared" si="1"/>
        <v>1815</v>
      </c>
    </row>
    <row r="33" spans="2:13" x14ac:dyDescent="0.2">
      <c r="B33" s="3" t="s">
        <v>52</v>
      </c>
      <c r="C33" s="4">
        <v>4314</v>
      </c>
      <c r="D33" s="4"/>
      <c r="E33" s="3" t="s">
        <v>52</v>
      </c>
      <c r="F33" s="4">
        <v>2005</v>
      </c>
      <c r="G33" s="4">
        <v>2075</v>
      </c>
      <c r="H33" s="4">
        <f t="shared" si="0"/>
        <v>4080</v>
      </c>
      <c r="J33" s="3" t="s">
        <v>52</v>
      </c>
      <c r="K33" s="4">
        <v>2022</v>
      </c>
      <c r="L33" s="4">
        <v>2092</v>
      </c>
      <c r="M33" s="4">
        <f t="shared" si="1"/>
        <v>4114</v>
      </c>
    </row>
    <row r="34" spans="2:13" x14ac:dyDescent="0.2">
      <c r="B34" s="3" t="s">
        <v>27</v>
      </c>
      <c r="C34" s="4">
        <v>5898</v>
      </c>
      <c r="D34" s="4"/>
      <c r="E34" s="3" t="s">
        <v>27</v>
      </c>
      <c r="F34" s="4">
        <v>1258</v>
      </c>
      <c r="G34" s="4">
        <v>1814</v>
      </c>
      <c r="H34" s="4">
        <f t="shared" si="0"/>
        <v>3072</v>
      </c>
      <c r="J34" s="3" t="s">
        <v>27</v>
      </c>
      <c r="K34" s="4">
        <v>1577</v>
      </c>
      <c r="L34" s="4">
        <v>1965</v>
      </c>
      <c r="M34" s="4">
        <f t="shared" si="1"/>
        <v>3542</v>
      </c>
    </row>
    <row r="35" spans="2:13" x14ac:dyDescent="0.2">
      <c r="B35" s="3" t="s">
        <v>18</v>
      </c>
      <c r="C35" s="4">
        <v>2648</v>
      </c>
      <c r="D35" s="4"/>
      <c r="E35" s="3" t="s">
        <v>18</v>
      </c>
      <c r="F35" s="4">
        <v>1135</v>
      </c>
      <c r="G35" s="4">
        <v>1240</v>
      </c>
      <c r="H35" s="4">
        <f t="shared" si="0"/>
        <v>2375</v>
      </c>
      <c r="J35" s="3" t="s">
        <v>18</v>
      </c>
      <c r="K35" s="4">
        <v>1150</v>
      </c>
      <c r="L35" s="4">
        <v>1286</v>
      </c>
      <c r="M35" s="4">
        <f t="shared" si="1"/>
        <v>2436</v>
      </c>
    </row>
    <row r="36" spans="2:13" x14ac:dyDescent="0.2">
      <c r="B36" s="3" t="s">
        <v>26</v>
      </c>
      <c r="C36" s="4">
        <v>17222</v>
      </c>
      <c r="D36" s="4"/>
      <c r="E36" s="3" t="s">
        <v>26</v>
      </c>
      <c r="F36" s="4">
        <v>4572</v>
      </c>
      <c r="G36" s="4">
        <v>4992</v>
      </c>
      <c r="H36" s="4">
        <f t="shared" si="0"/>
        <v>9564</v>
      </c>
      <c r="J36" s="3" t="s">
        <v>26</v>
      </c>
      <c r="K36" s="4">
        <v>4964</v>
      </c>
      <c r="L36" s="4">
        <v>5322</v>
      </c>
      <c r="M36" s="4">
        <f t="shared" si="1"/>
        <v>10286</v>
      </c>
    </row>
    <row r="37" spans="2:13" x14ac:dyDescent="0.2">
      <c r="B37" s="3" t="s">
        <v>17</v>
      </c>
      <c r="C37" s="4">
        <v>8360</v>
      </c>
      <c r="D37" s="4"/>
      <c r="E37" s="3" t="s">
        <v>17</v>
      </c>
      <c r="F37" s="4">
        <v>3424</v>
      </c>
      <c r="G37" s="4">
        <v>3476</v>
      </c>
      <c r="H37" s="4">
        <f t="shared" si="0"/>
        <v>6900</v>
      </c>
      <c r="J37" s="3" t="s">
        <v>17</v>
      </c>
      <c r="K37" s="4">
        <v>3479</v>
      </c>
      <c r="L37" s="4">
        <v>3543</v>
      </c>
      <c r="M37" s="4">
        <f t="shared" si="1"/>
        <v>7022</v>
      </c>
    </row>
    <row r="38" spans="2:13" x14ac:dyDescent="0.2">
      <c r="B38" s="3" t="s">
        <v>29</v>
      </c>
      <c r="C38" s="4">
        <v>7712</v>
      </c>
      <c r="D38" s="4"/>
      <c r="E38" s="3" t="s">
        <v>29</v>
      </c>
      <c r="F38" s="4">
        <v>3944</v>
      </c>
      <c r="G38" s="4">
        <v>3712</v>
      </c>
      <c r="H38" s="4">
        <f t="shared" si="0"/>
        <v>7656</v>
      </c>
      <c r="J38" s="3" t="s">
        <v>29</v>
      </c>
      <c r="K38" s="4">
        <v>3956</v>
      </c>
      <c r="L38" s="4">
        <v>3731</v>
      </c>
      <c r="M38" s="4">
        <f t="shared" si="1"/>
        <v>7687</v>
      </c>
    </row>
    <row r="39" spans="2:13" x14ac:dyDescent="0.2">
      <c r="B39" s="3" t="s">
        <v>51</v>
      </c>
      <c r="C39" s="4">
        <v>14443</v>
      </c>
      <c r="D39" s="4"/>
      <c r="E39" s="3" t="s">
        <v>51</v>
      </c>
      <c r="F39" s="4">
        <v>6396</v>
      </c>
      <c r="G39" s="4">
        <v>6291</v>
      </c>
      <c r="H39" s="4">
        <f t="shared" si="0"/>
        <v>12687</v>
      </c>
      <c r="J39" s="3" t="s">
        <v>51</v>
      </c>
      <c r="K39" s="4">
        <v>6572</v>
      </c>
      <c r="L39" s="4">
        <v>6388</v>
      </c>
      <c r="M39" s="4">
        <f t="shared" si="1"/>
        <v>12960</v>
      </c>
    </row>
    <row r="40" spans="2:13" x14ac:dyDescent="0.2">
      <c r="B40" s="3" t="s">
        <v>14</v>
      </c>
      <c r="C40" s="4">
        <v>8400</v>
      </c>
      <c r="D40" s="4"/>
      <c r="E40" s="3" t="s">
        <v>14</v>
      </c>
      <c r="F40" s="4">
        <v>4197</v>
      </c>
      <c r="G40" s="4">
        <v>4050</v>
      </c>
      <c r="H40" s="4">
        <f t="shared" si="0"/>
        <v>8247</v>
      </c>
      <c r="J40" s="3" t="s">
        <v>14</v>
      </c>
      <c r="K40" s="4">
        <v>4228</v>
      </c>
      <c r="L40" s="4">
        <v>4069</v>
      </c>
      <c r="M40" s="4">
        <f t="shared" si="1"/>
        <v>8297</v>
      </c>
    </row>
    <row r="41" spans="2:13" x14ac:dyDescent="0.2">
      <c r="B41" s="3" t="s">
        <v>60</v>
      </c>
      <c r="C41" s="4">
        <v>20334</v>
      </c>
      <c r="D41" s="4"/>
      <c r="E41" s="5" t="s">
        <v>60</v>
      </c>
      <c r="F41" s="4">
        <v>6120</v>
      </c>
      <c r="G41" s="4">
        <v>6714</v>
      </c>
      <c r="H41" s="4">
        <f t="shared" si="0"/>
        <v>12834</v>
      </c>
      <c r="J41" s="5" t="s">
        <v>60</v>
      </c>
      <c r="K41" s="4">
        <v>6478</v>
      </c>
      <c r="L41" s="4">
        <v>7072</v>
      </c>
      <c r="M41" s="4">
        <f t="shared" si="1"/>
        <v>13550</v>
      </c>
    </row>
    <row r="42" spans="2:13" x14ac:dyDescent="0.2">
      <c r="B42" s="3" t="s">
        <v>61</v>
      </c>
      <c r="C42" s="4">
        <v>13523</v>
      </c>
      <c r="D42" s="4"/>
      <c r="E42" s="5" t="s">
        <v>61</v>
      </c>
      <c r="F42" s="4">
        <v>3355</v>
      </c>
      <c r="G42" s="4">
        <v>4280</v>
      </c>
      <c r="H42" s="4">
        <f t="shared" si="0"/>
        <v>7635</v>
      </c>
      <c r="J42" s="5" t="s">
        <v>61</v>
      </c>
      <c r="K42" s="4">
        <v>3495</v>
      </c>
      <c r="L42" s="4">
        <v>4436</v>
      </c>
      <c r="M42" s="4">
        <f t="shared" si="1"/>
        <v>7931</v>
      </c>
    </row>
    <row r="43" spans="2:13" x14ac:dyDescent="0.2">
      <c r="B43" s="3" t="s">
        <v>62</v>
      </c>
      <c r="C43" s="4">
        <v>28251</v>
      </c>
      <c r="D43" s="4"/>
      <c r="E43" s="3" t="s">
        <v>62</v>
      </c>
      <c r="F43" s="4">
        <v>5894</v>
      </c>
      <c r="G43" s="4">
        <v>6625</v>
      </c>
      <c r="H43" s="4">
        <f t="shared" si="0"/>
        <v>12519</v>
      </c>
      <c r="J43" s="3" t="s">
        <v>62</v>
      </c>
      <c r="K43" s="4">
        <v>6396</v>
      </c>
      <c r="L43" s="4">
        <v>7134</v>
      </c>
      <c r="M43" s="4">
        <f t="shared" si="1"/>
        <v>13530</v>
      </c>
    </row>
    <row r="44" spans="2:13" x14ac:dyDescent="0.2">
      <c r="B44" s="3" t="s">
        <v>45</v>
      </c>
      <c r="C44" s="4">
        <v>5783</v>
      </c>
      <c r="D44" s="4"/>
      <c r="E44" s="3" t="s">
        <v>45</v>
      </c>
      <c r="F44" s="4">
        <v>2950</v>
      </c>
      <c r="G44" s="4">
        <v>2826</v>
      </c>
      <c r="H44" s="4">
        <f t="shared" si="0"/>
        <v>5776</v>
      </c>
      <c r="I44" s="4"/>
      <c r="J44" s="3" t="s">
        <v>45</v>
      </c>
      <c r="K44" s="4">
        <v>2948</v>
      </c>
      <c r="L44" s="4">
        <v>2819</v>
      </c>
      <c r="M44" s="4">
        <f t="shared" si="1"/>
        <v>5767</v>
      </c>
    </row>
    <row r="45" spans="2:13" x14ac:dyDescent="0.2">
      <c r="B45" s="3" t="s">
        <v>34</v>
      </c>
      <c r="C45" s="4">
        <v>6297</v>
      </c>
      <c r="D45" s="4"/>
      <c r="E45" s="3" t="s">
        <v>34</v>
      </c>
      <c r="F45" s="4">
        <v>1827</v>
      </c>
      <c r="G45" s="4">
        <v>2399</v>
      </c>
      <c r="H45" s="4">
        <f t="shared" si="0"/>
        <v>4226</v>
      </c>
      <c r="I45" s="4"/>
      <c r="J45" s="3" t="s">
        <v>34</v>
      </c>
      <c r="K45" s="4">
        <v>2008</v>
      </c>
      <c r="L45" s="4">
        <v>2532</v>
      </c>
      <c r="M45" s="4">
        <f t="shared" si="1"/>
        <v>4540</v>
      </c>
    </row>
    <row r="46" spans="2:13" x14ac:dyDescent="0.2">
      <c r="B46" s="3" t="s">
        <v>25</v>
      </c>
      <c r="C46" s="4">
        <v>17329</v>
      </c>
      <c r="D46" s="4"/>
      <c r="E46" s="3" t="s">
        <v>25</v>
      </c>
      <c r="F46" s="4">
        <v>4449</v>
      </c>
      <c r="G46" s="4">
        <v>5143</v>
      </c>
      <c r="H46" s="4">
        <f t="shared" si="0"/>
        <v>9592</v>
      </c>
      <c r="I46" s="4"/>
      <c r="J46" s="3" t="s">
        <v>25</v>
      </c>
      <c r="K46" s="4">
        <v>4626</v>
      </c>
      <c r="L46" s="4">
        <v>5418</v>
      </c>
      <c r="M46" s="4">
        <f t="shared" si="1"/>
        <v>10044</v>
      </c>
    </row>
    <row r="47" spans="2:13" x14ac:dyDescent="0.2">
      <c r="B47" s="3" t="s">
        <v>36</v>
      </c>
      <c r="C47" s="4">
        <v>29011</v>
      </c>
      <c r="D47" s="4"/>
      <c r="E47" s="3" t="s">
        <v>36</v>
      </c>
      <c r="F47" s="4">
        <v>7025</v>
      </c>
      <c r="G47" s="4">
        <v>8273</v>
      </c>
      <c r="H47" s="4">
        <f t="shared" si="0"/>
        <v>15298</v>
      </c>
      <c r="I47" s="4"/>
      <c r="J47" s="3" t="s">
        <v>36</v>
      </c>
      <c r="K47" s="4">
        <v>7491</v>
      </c>
      <c r="L47" s="4">
        <v>8784</v>
      </c>
      <c r="M47" s="4">
        <f t="shared" si="1"/>
        <v>16275</v>
      </c>
    </row>
    <row r="48" spans="2:13" x14ac:dyDescent="0.2">
      <c r="B48" s="3" t="s">
        <v>38</v>
      </c>
      <c r="C48" s="4">
        <v>13571</v>
      </c>
      <c r="D48" s="4"/>
      <c r="E48" s="3" t="s">
        <v>38</v>
      </c>
      <c r="F48" s="4">
        <v>3964</v>
      </c>
      <c r="G48" s="4">
        <v>4485</v>
      </c>
      <c r="H48" s="4">
        <f t="shared" si="0"/>
        <v>8449</v>
      </c>
      <c r="I48" s="4"/>
      <c r="J48" s="3" t="s">
        <v>38</v>
      </c>
      <c r="K48" s="4">
        <v>4092</v>
      </c>
      <c r="L48" s="4">
        <v>4667</v>
      </c>
      <c r="M48" s="4">
        <f t="shared" si="1"/>
        <v>8759</v>
      </c>
    </row>
    <row r="49" spans="2:13" x14ac:dyDescent="0.2">
      <c r="B49" s="3" t="s">
        <v>20</v>
      </c>
      <c r="C49" s="4">
        <v>19693</v>
      </c>
      <c r="D49" s="4"/>
      <c r="E49" s="3" t="s">
        <v>20</v>
      </c>
      <c r="F49" s="4">
        <v>4724</v>
      </c>
      <c r="G49" s="4">
        <v>5194</v>
      </c>
      <c r="H49" s="4">
        <f t="shared" si="0"/>
        <v>9918</v>
      </c>
      <c r="I49" s="4"/>
      <c r="J49" s="3" t="s">
        <v>20</v>
      </c>
      <c r="K49" s="4">
        <v>4972</v>
      </c>
      <c r="L49" s="4">
        <v>5470</v>
      </c>
      <c r="M49" s="4">
        <f t="shared" si="1"/>
        <v>10442</v>
      </c>
    </row>
    <row r="50" spans="2:13" x14ac:dyDescent="0.2">
      <c r="B50" s="3" t="s">
        <v>11</v>
      </c>
      <c r="C50" s="4">
        <v>13408</v>
      </c>
      <c r="D50" s="4"/>
      <c r="E50" s="3" t="s">
        <v>11</v>
      </c>
      <c r="F50" s="4">
        <v>4405</v>
      </c>
      <c r="G50" s="4">
        <v>4665</v>
      </c>
      <c r="H50" s="4">
        <f t="shared" si="0"/>
        <v>9070</v>
      </c>
      <c r="I50" s="4"/>
      <c r="J50" s="3" t="s">
        <v>11</v>
      </c>
      <c r="K50" s="4">
        <v>4566</v>
      </c>
      <c r="L50" s="4">
        <v>4886</v>
      </c>
      <c r="M50" s="4">
        <f t="shared" si="1"/>
        <v>9452</v>
      </c>
    </row>
    <row r="51" spans="2:13" x14ac:dyDescent="0.2">
      <c r="B51" s="3" t="s">
        <v>16</v>
      </c>
      <c r="C51" s="4">
        <v>26661</v>
      </c>
      <c r="D51" s="4"/>
      <c r="E51" s="3" t="s">
        <v>16</v>
      </c>
      <c r="F51" s="4">
        <v>6368</v>
      </c>
      <c r="G51" s="4">
        <v>7124</v>
      </c>
      <c r="H51" s="4">
        <f t="shared" si="0"/>
        <v>13492</v>
      </c>
      <c r="I51" s="4"/>
      <c r="J51" s="3" t="s">
        <v>16</v>
      </c>
      <c r="K51" s="4">
        <v>6761</v>
      </c>
      <c r="L51" s="4">
        <v>7547</v>
      </c>
      <c r="M51" s="4">
        <f t="shared" si="1"/>
        <v>14308</v>
      </c>
    </row>
    <row r="52" spans="2:13" x14ac:dyDescent="0.2">
      <c r="B52" s="3" t="s">
        <v>22</v>
      </c>
      <c r="C52" s="4">
        <v>32657</v>
      </c>
      <c r="D52" s="4"/>
      <c r="E52" s="3" t="s">
        <v>22</v>
      </c>
      <c r="F52" s="4">
        <v>9371</v>
      </c>
      <c r="G52" s="4">
        <v>10864</v>
      </c>
      <c r="H52" s="4">
        <f t="shared" si="0"/>
        <v>20235</v>
      </c>
      <c r="J52" s="3" t="s">
        <v>22</v>
      </c>
      <c r="K52" s="4">
        <v>10061</v>
      </c>
      <c r="L52" s="4">
        <v>11652</v>
      </c>
      <c r="M52" s="4">
        <f t="shared" si="1"/>
        <v>21713</v>
      </c>
    </row>
    <row r="53" spans="2:13" x14ac:dyDescent="0.2">
      <c r="B53" s="3" t="s">
        <v>37</v>
      </c>
      <c r="C53" s="4">
        <v>16504</v>
      </c>
      <c r="D53" s="4"/>
      <c r="E53" s="3" t="s">
        <v>37</v>
      </c>
      <c r="F53" s="4">
        <v>4283</v>
      </c>
      <c r="G53" s="4">
        <v>4728</v>
      </c>
      <c r="H53" s="4">
        <f t="shared" si="0"/>
        <v>9011</v>
      </c>
      <c r="J53" s="3" t="s">
        <v>37</v>
      </c>
      <c r="K53" s="4">
        <v>4581</v>
      </c>
      <c r="L53" s="4">
        <v>5086</v>
      </c>
      <c r="M53" s="4">
        <f t="shared" si="1"/>
        <v>9667</v>
      </c>
    </row>
  </sheetData>
  <mergeCells count="1">
    <mergeCell ref="B1:C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B1:L55"/>
  <sheetViews>
    <sheetView rightToLeft="1" tabSelected="1" zoomScale="92" zoomScaleNormal="92" workbookViewId="0">
      <pane xSplit="3" ySplit="2" topLeftCell="D3" activePane="bottomRight" state="frozen"/>
      <selection pane="topRight" activeCell="D1" sqref="D1"/>
      <selection pane="bottomLeft" activeCell="A4" sqref="A4"/>
      <selection pane="bottomRight" activeCell="J3" sqref="J3"/>
    </sheetView>
  </sheetViews>
  <sheetFormatPr defaultColWidth="9.125" defaultRowHeight="14.25" x14ac:dyDescent="0.2"/>
  <cols>
    <col min="1" max="1" width="4.125" style="20" customWidth="1"/>
    <col min="2" max="2" width="10.75" style="20" customWidth="1"/>
    <col min="3" max="3" width="35.75" style="20" customWidth="1"/>
    <col min="4" max="4" width="18.75" style="20" bestFit="1" customWidth="1"/>
    <col min="5" max="6" width="18.25" style="20" customWidth="1"/>
    <col min="7" max="9" width="18.625" style="20" customWidth="1"/>
    <col min="10" max="10" width="17.125" style="20" customWidth="1"/>
    <col min="11" max="11" width="16.125" style="20" bestFit="1" customWidth="1"/>
    <col min="12" max="12" width="17.125" style="20" customWidth="1"/>
    <col min="13" max="13" width="3.75" style="20" customWidth="1"/>
    <col min="14" max="16384" width="9.125" style="20"/>
  </cols>
  <sheetData>
    <row r="1" spans="2:12" ht="42" customHeight="1" thickBot="1" x14ac:dyDescent="0.25">
      <c r="B1" s="34" t="s">
        <v>64</v>
      </c>
      <c r="C1" s="34"/>
      <c r="D1" s="34"/>
      <c r="E1" s="34"/>
      <c r="F1" s="34"/>
      <c r="G1" s="34"/>
      <c r="H1" s="34"/>
      <c r="I1" s="34"/>
      <c r="J1" s="34"/>
      <c r="K1" s="34"/>
      <c r="L1" s="19"/>
    </row>
    <row r="2" spans="2:12" ht="54.75" thickBot="1" x14ac:dyDescent="0.25">
      <c r="B2" s="30" t="s">
        <v>0</v>
      </c>
      <c r="C2" s="31" t="s">
        <v>1</v>
      </c>
      <c r="D2" s="21" t="s">
        <v>10</v>
      </c>
      <c r="E2" s="21" t="s">
        <v>66</v>
      </c>
      <c r="F2" s="21" t="s">
        <v>65</v>
      </c>
      <c r="G2" s="21" t="s">
        <v>67</v>
      </c>
      <c r="H2" s="22" t="s">
        <v>68</v>
      </c>
      <c r="I2" s="22" t="s">
        <v>69</v>
      </c>
      <c r="J2" s="21" t="s">
        <v>6</v>
      </c>
      <c r="K2" s="32" t="s">
        <v>8</v>
      </c>
    </row>
    <row r="3" spans="2:12" ht="18" x14ac:dyDescent="0.2">
      <c r="B3" s="23" t="s">
        <v>4</v>
      </c>
      <c r="C3" s="24" t="s">
        <v>30</v>
      </c>
      <c r="D3" s="6">
        <f>VLOOKUP(C3,Sheet1!$B$2:$C$53,2,0)</f>
        <v>5397</v>
      </c>
      <c r="E3" s="6">
        <f>VLOOKUP(C3,Sheet1!$E$2:$H$53,4,0)</f>
        <v>5395</v>
      </c>
      <c r="F3" s="7">
        <f t="shared" ref="F3:F34" si="0">E3/D3</f>
        <v>0.99962942375393737</v>
      </c>
      <c r="G3" s="6">
        <f>VLOOKUP(C3,Sheet1!$J$2:$M$53,4,0)</f>
        <v>5396</v>
      </c>
      <c r="H3" s="6">
        <f t="shared" ref="H3:H34" si="1">G3-E3</f>
        <v>1</v>
      </c>
      <c r="I3" s="7">
        <f t="shared" ref="I3:I34" si="2">H3/D3</f>
        <v>1.8528812303131369E-4</v>
      </c>
      <c r="J3" s="7">
        <f t="shared" ref="J3:J34" si="3">G3/D3</f>
        <v>0.99981471187696869</v>
      </c>
      <c r="K3" s="8">
        <f t="shared" ref="K3:K34" si="4">IF(OR(ISNUMBER(FIND("روستایی",$C3)),ISNUMBER(FIND("/",$C3))),G3-D3,IF(ISNUMBER(FIND("شهری",$C3)),G3-(D3*70%),""))</f>
        <v>-1</v>
      </c>
    </row>
    <row r="4" spans="2:12" ht="18" x14ac:dyDescent="0.2">
      <c r="B4" s="25" t="s">
        <v>4</v>
      </c>
      <c r="C4" s="26" t="s">
        <v>21</v>
      </c>
      <c r="D4" s="9">
        <f>VLOOKUP(C4,Sheet1!$B$2:$C$53,2,0)</f>
        <v>3184</v>
      </c>
      <c r="E4" s="9">
        <f>VLOOKUP(C4,Sheet1!$E$2:$H$53,4,0)</f>
        <v>3180</v>
      </c>
      <c r="F4" s="10">
        <f t="shared" si="0"/>
        <v>0.99874371859296485</v>
      </c>
      <c r="G4" s="9">
        <f>VLOOKUP(C4,Sheet1!$J$2:$M$53,4,0)</f>
        <v>3182</v>
      </c>
      <c r="H4" s="9">
        <f t="shared" si="1"/>
        <v>2</v>
      </c>
      <c r="I4" s="10">
        <f t="shared" si="2"/>
        <v>6.2814070351758795E-4</v>
      </c>
      <c r="J4" s="10">
        <f t="shared" si="3"/>
        <v>0.99937185929648242</v>
      </c>
      <c r="K4" s="11">
        <f t="shared" si="4"/>
        <v>-2</v>
      </c>
    </row>
    <row r="5" spans="2:12" ht="18" x14ac:dyDescent="0.2">
      <c r="B5" s="25" t="s">
        <v>4</v>
      </c>
      <c r="C5" s="26" t="s">
        <v>23</v>
      </c>
      <c r="D5" s="9">
        <f>VLOOKUP(C5,Sheet1!$B$2:$C$53,2,0)</f>
        <v>4730</v>
      </c>
      <c r="E5" s="9">
        <f>VLOOKUP(C5,Sheet1!$E$2:$H$53,4,0)</f>
        <v>4723</v>
      </c>
      <c r="F5" s="10">
        <f t="shared" si="0"/>
        <v>0.99852008456659624</v>
      </c>
      <c r="G5" s="9">
        <f>VLOOKUP(C5,Sheet1!$J$2:$M$53,4,0)</f>
        <v>4729</v>
      </c>
      <c r="H5" s="9">
        <f t="shared" si="1"/>
        <v>6</v>
      </c>
      <c r="I5" s="10">
        <f t="shared" si="2"/>
        <v>1.2684989429175475E-3</v>
      </c>
      <c r="J5" s="10">
        <f t="shared" si="3"/>
        <v>0.99978858350951372</v>
      </c>
      <c r="K5" s="11">
        <f t="shared" si="4"/>
        <v>-1</v>
      </c>
    </row>
    <row r="6" spans="2:12" ht="18" x14ac:dyDescent="0.2">
      <c r="B6" s="25" t="s">
        <v>7</v>
      </c>
      <c r="C6" s="26" t="s">
        <v>47</v>
      </c>
      <c r="D6" s="9">
        <f>VLOOKUP(C6,Sheet1!$B$2:$C$53,2,0)</f>
        <v>2841</v>
      </c>
      <c r="E6" s="9">
        <f>VLOOKUP(C6,Sheet1!$E$2:$H$53,4,0)</f>
        <v>2844</v>
      </c>
      <c r="F6" s="10">
        <f t="shared" si="0"/>
        <v>1.0010559662090812</v>
      </c>
      <c r="G6" s="9">
        <f>VLOOKUP(C6,Sheet1!$J$2:$M$53,4,0)</f>
        <v>2838</v>
      </c>
      <c r="H6" s="9">
        <f t="shared" si="1"/>
        <v>-6</v>
      </c>
      <c r="I6" s="10">
        <f t="shared" si="2"/>
        <v>-2.1119324181626186E-3</v>
      </c>
      <c r="J6" s="10">
        <f t="shared" si="3"/>
        <v>0.99894403379091867</v>
      </c>
      <c r="K6" s="11">
        <f t="shared" si="4"/>
        <v>-3</v>
      </c>
    </row>
    <row r="7" spans="2:12" ht="18" x14ac:dyDescent="0.2">
      <c r="B7" s="25" t="s">
        <v>4</v>
      </c>
      <c r="C7" s="26" t="s">
        <v>13</v>
      </c>
      <c r="D7" s="9">
        <f>VLOOKUP(C7,Sheet1!$B$2:$C$53,2,0)</f>
        <v>4504</v>
      </c>
      <c r="E7" s="9">
        <f>VLOOKUP(C7,Sheet1!$E$2:$H$53,4,0)</f>
        <v>4493</v>
      </c>
      <c r="F7" s="10">
        <f t="shared" si="0"/>
        <v>0.99755772646536411</v>
      </c>
      <c r="G7" s="9">
        <f>VLOOKUP(C7,Sheet1!$J$2:$M$53,4,0)</f>
        <v>4493</v>
      </c>
      <c r="H7" s="9">
        <f t="shared" si="1"/>
        <v>0</v>
      </c>
      <c r="I7" s="10">
        <f t="shared" si="2"/>
        <v>0</v>
      </c>
      <c r="J7" s="10">
        <f t="shared" si="3"/>
        <v>0.99755772646536411</v>
      </c>
      <c r="K7" s="11">
        <f t="shared" si="4"/>
        <v>-11</v>
      </c>
    </row>
    <row r="8" spans="2:12" ht="18" x14ac:dyDescent="0.2">
      <c r="B8" s="25" t="s">
        <v>4</v>
      </c>
      <c r="C8" s="26" t="s">
        <v>58</v>
      </c>
      <c r="D8" s="9">
        <f>VLOOKUP(C8,Sheet1!$B$2:$C$53,2,0)</f>
        <v>4337</v>
      </c>
      <c r="E8" s="9">
        <f>VLOOKUP(C8,Sheet1!$E$2:$H$53,4,0)</f>
        <v>4324</v>
      </c>
      <c r="F8" s="10">
        <f t="shared" si="0"/>
        <v>0.99700253631542546</v>
      </c>
      <c r="G8" s="9">
        <f>VLOOKUP(C8,Sheet1!$J$2:$M$53,4,0)</f>
        <v>4335</v>
      </c>
      <c r="H8" s="9">
        <f t="shared" si="1"/>
        <v>11</v>
      </c>
      <c r="I8" s="10">
        <f t="shared" si="2"/>
        <v>2.5363154254092689E-3</v>
      </c>
      <c r="J8" s="10">
        <f t="shared" si="3"/>
        <v>0.99953885174083468</v>
      </c>
      <c r="K8" s="11">
        <f t="shared" si="4"/>
        <v>-2</v>
      </c>
    </row>
    <row r="9" spans="2:12" ht="18" x14ac:dyDescent="0.2">
      <c r="B9" s="25" t="s">
        <v>7</v>
      </c>
      <c r="C9" s="26" t="s">
        <v>45</v>
      </c>
      <c r="D9" s="9">
        <f>VLOOKUP(C9,Sheet1!$B$2:$C$53,2,0)</f>
        <v>5783</v>
      </c>
      <c r="E9" s="9">
        <f>VLOOKUP(C9,Sheet1!$E$2:$H$53,4,0)</f>
        <v>5776</v>
      </c>
      <c r="F9" s="10">
        <f t="shared" si="0"/>
        <v>0.99878955559398241</v>
      </c>
      <c r="G9" s="9">
        <f>VLOOKUP(C9,Sheet1!$J$2:$M$53,4,0)</f>
        <v>5767</v>
      </c>
      <c r="H9" s="9">
        <f t="shared" si="1"/>
        <v>-9</v>
      </c>
      <c r="I9" s="10">
        <f t="shared" si="2"/>
        <v>-1.5562856648798202E-3</v>
      </c>
      <c r="J9" s="10">
        <f t="shared" si="3"/>
        <v>0.99723326992910255</v>
      </c>
      <c r="K9" s="11">
        <f t="shared" si="4"/>
        <v>-16</v>
      </c>
    </row>
    <row r="10" spans="2:12" ht="18" x14ac:dyDescent="0.2">
      <c r="B10" s="25" t="s">
        <v>4</v>
      </c>
      <c r="C10" s="26" t="s">
        <v>29</v>
      </c>
      <c r="D10" s="9">
        <f>VLOOKUP(C10,Sheet1!$B$2:$C$53,2,0)</f>
        <v>7712</v>
      </c>
      <c r="E10" s="9">
        <f>VLOOKUP(C10,Sheet1!$E$2:$H$53,4,0)</f>
        <v>7656</v>
      </c>
      <c r="F10" s="10">
        <f t="shared" si="0"/>
        <v>0.99273858921161828</v>
      </c>
      <c r="G10" s="9">
        <f>VLOOKUP(C10,Sheet1!$J$2:$M$53,4,0)</f>
        <v>7687</v>
      </c>
      <c r="H10" s="12">
        <f t="shared" si="1"/>
        <v>31</v>
      </c>
      <c r="I10" s="10">
        <f t="shared" si="2"/>
        <v>4.0197095435684643E-3</v>
      </c>
      <c r="J10" s="10">
        <f t="shared" si="3"/>
        <v>0.99675829875518673</v>
      </c>
      <c r="K10" s="11">
        <f t="shared" si="4"/>
        <v>-25</v>
      </c>
    </row>
    <row r="11" spans="2:12" ht="18" x14ac:dyDescent="0.2">
      <c r="B11" s="25" t="s">
        <v>7</v>
      </c>
      <c r="C11" s="26" t="s">
        <v>50</v>
      </c>
      <c r="D11" s="9">
        <f>VLOOKUP(C11,Sheet1!$B$2:$C$53,2,0)</f>
        <v>3600</v>
      </c>
      <c r="E11" s="9">
        <f>VLOOKUP(C11,Sheet1!$E$2:$H$53,4,0)</f>
        <v>3561</v>
      </c>
      <c r="F11" s="10">
        <f t="shared" si="0"/>
        <v>0.98916666666666664</v>
      </c>
      <c r="G11" s="9">
        <f>VLOOKUP(C11,Sheet1!$J$2:$M$53,4,0)</f>
        <v>3574</v>
      </c>
      <c r="H11" s="12">
        <f t="shared" si="1"/>
        <v>13</v>
      </c>
      <c r="I11" s="10">
        <f t="shared" si="2"/>
        <v>3.6111111111111109E-3</v>
      </c>
      <c r="J11" s="10">
        <f t="shared" si="3"/>
        <v>0.99277777777777776</v>
      </c>
      <c r="K11" s="11">
        <f t="shared" si="4"/>
        <v>-26</v>
      </c>
    </row>
    <row r="12" spans="2:12" ht="18" x14ac:dyDescent="0.2">
      <c r="B12" s="25" t="s">
        <v>4</v>
      </c>
      <c r="C12" s="26" t="s">
        <v>54</v>
      </c>
      <c r="D12" s="9">
        <f>VLOOKUP(C12,Sheet1!$B$2:$C$53,2,0)</f>
        <v>5333</v>
      </c>
      <c r="E12" s="9">
        <f>VLOOKUP(C12,Sheet1!$E$2:$H$53,4,0)</f>
        <v>5068</v>
      </c>
      <c r="F12" s="10">
        <f t="shared" si="0"/>
        <v>0.95030939433714612</v>
      </c>
      <c r="G12" s="9">
        <f>VLOOKUP(C12,Sheet1!$J$2:$M$53,4,0)</f>
        <v>5318</v>
      </c>
      <c r="H12" s="9">
        <f t="shared" si="1"/>
        <v>250</v>
      </c>
      <c r="I12" s="10">
        <f t="shared" si="2"/>
        <v>4.6877929870616911E-2</v>
      </c>
      <c r="J12" s="10">
        <f t="shared" si="3"/>
        <v>0.99718732420776302</v>
      </c>
      <c r="K12" s="11">
        <f t="shared" si="4"/>
        <v>-15</v>
      </c>
    </row>
    <row r="13" spans="2:12" ht="18" x14ac:dyDescent="0.2">
      <c r="B13" s="25" t="s">
        <v>4</v>
      </c>
      <c r="C13" s="26" t="s">
        <v>31</v>
      </c>
      <c r="D13" s="9">
        <f>VLOOKUP(C13,Sheet1!$B$2:$C$53,2,0)</f>
        <v>8295</v>
      </c>
      <c r="E13" s="9">
        <f>VLOOKUP(C13,Sheet1!$E$2:$H$53,4,0)</f>
        <v>8185</v>
      </c>
      <c r="F13" s="10">
        <f t="shared" si="0"/>
        <v>0.9867389993972272</v>
      </c>
      <c r="G13" s="9">
        <f>VLOOKUP(C13,Sheet1!$J$2:$M$53,4,0)</f>
        <v>8209</v>
      </c>
      <c r="H13" s="9">
        <f t="shared" si="1"/>
        <v>24</v>
      </c>
      <c r="I13" s="10">
        <f t="shared" si="2"/>
        <v>2.8933092224231465E-3</v>
      </c>
      <c r="J13" s="10">
        <f t="shared" si="3"/>
        <v>0.98963230861965035</v>
      </c>
      <c r="K13" s="11">
        <f t="shared" si="4"/>
        <v>-86</v>
      </c>
    </row>
    <row r="14" spans="2:12" ht="18" x14ac:dyDescent="0.2">
      <c r="B14" s="25" t="s">
        <v>4</v>
      </c>
      <c r="C14" s="26" t="s">
        <v>14</v>
      </c>
      <c r="D14" s="9">
        <f>VLOOKUP(C14,Sheet1!$B$2:$C$53,2,0)</f>
        <v>8400</v>
      </c>
      <c r="E14" s="9">
        <f>VLOOKUP(C14,Sheet1!$E$2:$H$53,4,0)</f>
        <v>8247</v>
      </c>
      <c r="F14" s="10">
        <f t="shared" si="0"/>
        <v>0.98178571428571426</v>
      </c>
      <c r="G14" s="9">
        <f>VLOOKUP(C14,Sheet1!$J$2:$M$53,4,0)</f>
        <v>8297</v>
      </c>
      <c r="H14" s="9">
        <f t="shared" si="1"/>
        <v>50</v>
      </c>
      <c r="I14" s="10">
        <f t="shared" si="2"/>
        <v>5.9523809523809521E-3</v>
      </c>
      <c r="J14" s="10">
        <f t="shared" si="3"/>
        <v>0.98773809523809519</v>
      </c>
      <c r="K14" s="11">
        <f t="shared" si="4"/>
        <v>-103</v>
      </c>
    </row>
    <row r="15" spans="2:12" ht="18" x14ac:dyDescent="0.2">
      <c r="B15" s="25" t="s">
        <v>4</v>
      </c>
      <c r="C15" s="26" t="s">
        <v>35</v>
      </c>
      <c r="D15" s="9">
        <f>VLOOKUP(C15,Sheet1!$B$2:$C$53,2,0)</f>
        <v>9295</v>
      </c>
      <c r="E15" s="9">
        <f>VLOOKUP(C15,Sheet1!$E$2:$H$53,4,0)</f>
        <v>9133</v>
      </c>
      <c r="F15" s="10">
        <f t="shared" si="0"/>
        <v>0.98257127487896723</v>
      </c>
      <c r="G15" s="9">
        <f>VLOOKUP(C15,Sheet1!$J$2:$M$53,4,0)</f>
        <v>9185</v>
      </c>
      <c r="H15" s="9">
        <f t="shared" si="1"/>
        <v>52</v>
      </c>
      <c r="I15" s="10">
        <f t="shared" si="2"/>
        <v>5.5944055944055944E-3</v>
      </c>
      <c r="J15" s="10">
        <f t="shared" si="3"/>
        <v>0.98816568047337283</v>
      </c>
      <c r="K15" s="11">
        <f t="shared" si="4"/>
        <v>-110</v>
      </c>
    </row>
    <row r="16" spans="2:12" ht="18" x14ac:dyDescent="0.2">
      <c r="B16" s="25" t="s">
        <v>4</v>
      </c>
      <c r="C16" s="26" t="s">
        <v>33</v>
      </c>
      <c r="D16" s="9">
        <f>VLOOKUP(C16,Sheet1!$B$2:$C$53,2,0)</f>
        <v>5109</v>
      </c>
      <c r="E16" s="9">
        <f>VLOOKUP(C16,Sheet1!$E$2:$H$53,4,0)</f>
        <v>4955</v>
      </c>
      <c r="F16" s="10">
        <f t="shared" si="0"/>
        <v>0.96985711489528281</v>
      </c>
      <c r="G16" s="9">
        <f>VLOOKUP(C16,Sheet1!$J$2:$M$53,4,0)</f>
        <v>4996</v>
      </c>
      <c r="H16" s="9">
        <f t="shared" si="1"/>
        <v>41</v>
      </c>
      <c r="I16" s="10">
        <f t="shared" si="2"/>
        <v>8.0250538265805443E-3</v>
      </c>
      <c r="J16" s="10">
        <f t="shared" si="3"/>
        <v>0.9778821687218634</v>
      </c>
      <c r="K16" s="11">
        <f t="shared" si="4"/>
        <v>-113</v>
      </c>
    </row>
    <row r="17" spans="2:11" ht="18" x14ac:dyDescent="0.2">
      <c r="B17" s="25" t="s">
        <v>4</v>
      </c>
      <c r="C17" s="26" t="s">
        <v>41</v>
      </c>
      <c r="D17" s="9">
        <f>VLOOKUP(C17,Sheet1!$B$2:$C$53,2,0)</f>
        <v>7370</v>
      </c>
      <c r="E17" s="9">
        <f>VLOOKUP(C17,Sheet1!$E$2:$H$53,4,0)</f>
        <v>7132</v>
      </c>
      <c r="F17" s="10">
        <f t="shared" si="0"/>
        <v>0.96770691994572589</v>
      </c>
      <c r="G17" s="9">
        <f>VLOOKUP(C17,Sheet1!$J$2:$M$53,4,0)</f>
        <v>7167</v>
      </c>
      <c r="H17" s="9">
        <f t="shared" si="1"/>
        <v>35</v>
      </c>
      <c r="I17" s="10">
        <f t="shared" si="2"/>
        <v>4.7489823609226595E-3</v>
      </c>
      <c r="J17" s="10">
        <f t="shared" si="3"/>
        <v>0.97245590230664858</v>
      </c>
      <c r="K17" s="11">
        <f t="shared" si="4"/>
        <v>-203</v>
      </c>
    </row>
    <row r="18" spans="2:11" ht="18" x14ac:dyDescent="0.2">
      <c r="B18" s="25" t="s">
        <v>4</v>
      </c>
      <c r="C18" s="26" t="s">
        <v>24</v>
      </c>
      <c r="D18" s="9">
        <f>VLOOKUP(C18,Sheet1!$B$2:$C$53,2,0)</f>
        <v>4287</v>
      </c>
      <c r="E18" s="9">
        <f>VLOOKUP(C18,Sheet1!$E$2:$H$53,4,0)</f>
        <v>4178</v>
      </c>
      <c r="F18" s="10">
        <f t="shared" si="0"/>
        <v>0.97457429437835319</v>
      </c>
      <c r="G18" s="9">
        <f>VLOOKUP(C18,Sheet1!$J$2:$M$53,4,0)</f>
        <v>4149</v>
      </c>
      <c r="H18" s="9">
        <f t="shared" si="1"/>
        <v>-29</v>
      </c>
      <c r="I18" s="10">
        <f t="shared" si="2"/>
        <v>-6.7646372754840214E-3</v>
      </c>
      <c r="J18" s="10">
        <f t="shared" si="3"/>
        <v>0.96780965710286915</v>
      </c>
      <c r="K18" s="11">
        <f t="shared" si="4"/>
        <v>-138</v>
      </c>
    </row>
    <row r="19" spans="2:11" ht="18" x14ac:dyDescent="0.2">
      <c r="B19" s="25" t="s">
        <v>4</v>
      </c>
      <c r="C19" s="26" t="s">
        <v>9</v>
      </c>
      <c r="D19" s="9">
        <f>VLOOKUP(C19,Sheet1!$B$2:$C$53,2,0)</f>
        <v>4359</v>
      </c>
      <c r="E19" s="9">
        <f>VLOOKUP(C19,Sheet1!$E$2:$H$53,4,0)</f>
        <v>4196</v>
      </c>
      <c r="F19" s="10">
        <f t="shared" si="0"/>
        <v>0.96260610231704524</v>
      </c>
      <c r="G19" s="9">
        <f>VLOOKUP(C19,Sheet1!$J$2:$M$53,4,0)</f>
        <v>4224</v>
      </c>
      <c r="H19" s="9">
        <f t="shared" si="1"/>
        <v>28</v>
      </c>
      <c r="I19" s="10">
        <f t="shared" si="2"/>
        <v>6.4234916265198437E-3</v>
      </c>
      <c r="J19" s="10">
        <f t="shared" si="3"/>
        <v>0.96902959394356503</v>
      </c>
      <c r="K19" s="11">
        <f t="shared" si="4"/>
        <v>-135</v>
      </c>
    </row>
    <row r="20" spans="2:11" ht="18" x14ac:dyDescent="0.2">
      <c r="B20" s="25" t="s">
        <v>4</v>
      </c>
      <c r="C20" s="26" t="s">
        <v>19</v>
      </c>
      <c r="D20" s="9">
        <f>VLOOKUP(C20,Sheet1!$B$2:$C$53,2,0)</f>
        <v>5542</v>
      </c>
      <c r="E20" s="9">
        <f>VLOOKUP(C20,Sheet1!$E$2:$H$53,4,0)</f>
        <v>5265</v>
      </c>
      <c r="F20" s="10">
        <f t="shared" si="0"/>
        <v>0.95001804402742696</v>
      </c>
      <c r="G20" s="9">
        <f>VLOOKUP(C20,Sheet1!$J$2:$M$53,4,0)</f>
        <v>5272</v>
      </c>
      <c r="H20" s="9">
        <f t="shared" si="1"/>
        <v>7</v>
      </c>
      <c r="I20" s="10">
        <f t="shared" si="2"/>
        <v>1.2630819198845183E-3</v>
      </c>
      <c r="J20" s="10">
        <f t="shared" si="3"/>
        <v>0.9512811259473114</v>
      </c>
      <c r="K20" s="11">
        <f t="shared" si="4"/>
        <v>-270</v>
      </c>
    </row>
    <row r="21" spans="2:11" ht="18" x14ac:dyDescent="0.2">
      <c r="B21" s="25" t="s">
        <v>7</v>
      </c>
      <c r="C21" s="26" t="s">
        <v>46</v>
      </c>
      <c r="D21" s="9">
        <f>VLOOKUP(C21,Sheet1!$B$2:$C$53,2,0)</f>
        <v>3282</v>
      </c>
      <c r="E21" s="9">
        <f>VLOOKUP(C21,Sheet1!$E$2:$H$53,4,0)</f>
        <v>3115</v>
      </c>
      <c r="F21" s="10">
        <f t="shared" si="0"/>
        <v>0.94911639244363188</v>
      </c>
      <c r="G21" s="9">
        <f>VLOOKUP(C21,Sheet1!$J$2:$M$53,4,0)</f>
        <v>3119</v>
      </c>
      <c r="H21" s="9">
        <f t="shared" si="1"/>
        <v>4</v>
      </c>
      <c r="I21" s="10">
        <f t="shared" si="2"/>
        <v>1.2187690432663011E-3</v>
      </c>
      <c r="J21" s="10">
        <f t="shared" si="3"/>
        <v>0.95033516148689823</v>
      </c>
      <c r="K21" s="11">
        <f t="shared" si="4"/>
        <v>-163</v>
      </c>
    </row>
    <row r="22" spans="2:11" ht="18" x14ac:dyDescent="0.2">
      <c r="B22" s="25" t="s">
        <v>7</v>
      </c>
      <c r="C22" s="26" t="s">
        <v>52</v>
      </c>
      <c r="D22" s="9">
        <f>VLOOKUP(C22,Sheet1!$B$2:$C$53,2,0)</f>
        <v>4314</v>
      </c>
      <c r="E22" s="9">
        <f>VLOOKUP(C22,Sheet1!$E$2:$H$53,4,0)</f>
        <v>4080</v>
      </c>
      <c r="F22" s="10">
        <f t="shared" si="0"/>
        <v>0.94575799721835885</v>
      </c>
      <c r="G22" s="9">
        <f>VLOOKUP(C22,Sheet1!$J$2:$M$53,4,0)</f>
        <v>4114</v>
      </c>
      <c r="H22" s="9">
        <f t="shared" si="1"/>
        <v>34</v>
      </c>
      <c r="I22" s="10">
        <f t="shared" si="2"/>
        <v>7.8813166434863243E-3</v>
      </c>
      <c r="J22" s="10">
        <f t="shared" si="3"/>
        <v>0.95363931386184519</v>
      </c>
      <c r="K22" s="11">
        <f t="shared" si="4"/>
        <v>-200</v>
      </c>
    </row>
    <row r="23" spans="2:11" ht="18" x14ac:dyDescent="0.2">
      <c r="B23" s="25" t="s">
        <v>4</v>
      </c>
      <c r="C23" s="26" t="s">
        <v>55</v>
      </c>
      <c r="D23" s="9">
        <f>VLOOKUP(C23,Sheet1!$B$2:$C$53,2,0)</f>
        <v>6880</v>
      </c>
      <c r="E23" s="9">
        <f>VLOOKUP(C23,Sheet1!$E$2:$H$53,4,0)</f>
        <v>6497</v>
      </c>
      <c r="F23" s="10">
        <f t="shared" si="0"/>
        <v>0.94433139534883725</v>
      </c>
      <c r="G23" s="9">
        <f>VLOOKUP(C23,Sheet1!$J$2:$M$53,4,0)</f>
        <v>6530</v>
      </c>
      <c r="H23" s="9">
        <f t="shared" si="1"/>
        <v>33</v>
      </c>
      <c r="I23" s="10">
        <f t="shared" si="2"/>
        <v>4.7965116279069771E-3</v>
      </c>
      <c r="J23" s="10">
        <f t="shared" si="3"/>
        <v>0.94912790697674421</v>
      </c>
      <c r="K23" s="11">
        <f t="shared" si="4"/>
        <v>-350</v>
      </c>
    </row>
    <row r="24" spans="2:11" ht="18" x14ac:dyDescent="0.2">
      <c r="B24" s="25" t="s">
        <v>4</v>
      </c>
      <c r="C24" s="26" t="s">
        <v>39</v>
      </c>
      <c r="D24" s="9">
        <f>VLOOKUP(C24,Sheet1!$B$2:$C$53,2,0)</f>
        <v>5584</v>
      </c>
      <c r="E24" s="9">
        <f>VLOOKUP(C24,Sheet1!$E$2:$H$53,4,0)</f>
        <v>5148</v>
      </c>
      <c r="F24" s="10">
        <f t="shared" si="0"/>
        <v>0.92191977077363896</v>
      </c>
      <c r="G24" s="9">
        <f>VLOOKUP(C24,Sheet1!$J$2:$M$53,4,0)</f>
        <v>5200</v>
      </c>
      <c r="H24" s="9">
        <f t="shared" si="1"/>
        <v>52</v>
      </c>
      <c r="I24" s="10">
        <f t="shared" si="2"/>
        <v>9.3123209169054446E-3</v>
      </c>
      <c r="J24" s="10">
        <f t="shared" si="3"/>
        <v>0.93123209169054444</v>
      </c>
      <c r="K24" s="11">
        <f t="shared" si="4"/>
        <v>-384</v>
      </c>
    </row>
    <row r="25" spans="2:11" ht="18" x14ac:dyDescent="0.2">
      <c r="B25" s="25" t="s">
        <v>4</v>
      </c>
      <c r="C25" s="26" t="s">
        <v>43</v>
      </c>
      <c r="D25" s="9">
        <f>VLOOKUP(C25,Sheet1!$B$2:$C$53,2,0)</f>
        <v>4337</v>
      </c>
      <c r="E25" s="9">
        <f>VLOOKUP(C25,Sheet1!$E$2:$H$53,4,0)</f>
        <v>3985</v>
      </c>
      <c r="F25" s="10">
        <f t="shared" si="0"/>
        <v>0.91883790638690344</v>
      </c>
      <c r="G25" s="9">
        <f>VLOOKUP(C25,Sheet1!$J$2:$M$53,4,0)</f>
        <v>4006</v>
      </c>
      <c r="H25" s="9">
        <f t="shared" si="1"/>
        <v>21</v>
      </c>
      <c r="I25" s="10">
        <f t="shared" si="2"/>
        <v>4.8420567212358774E-3</v>
      </c>
      <c r="J25" s="10">
        <f t="shared" si="3"/>
        <v>0.92367996310813927</v>
      </c>
      <c r="K25" s="11">
        <f t="shared" si="4"/>
        <v>-331</v>
      </c>
    </row>
    <row r="26" spans="2:11" ht="18" x14ac:dyDescent="0.2">
      <c r="B26" s="25" t="s">
        <v>4</v>
      </c>
      <c r="C26" s="26" t="s">
        <v>42</v>
      </c>
      <c r="D26" s="9">
        <f>VLOOKUP(C26,Sheet1!$B$2:$C$53,2,0)</f>
        <v>3189</v>
      </c>
      <c r="E26" s="9">
        <f>VLOOKUP(C26,Sheet1!$E$2:$H$53,4,0)</f>
        <v>2893</v>
      </c>
      <c r="F26" s="10">
        <f t="shared" si="0"/>
        <v>0.90718093446221382</v>
      </c>
      <c r="G26" s="9">
        <f>VLOOKUP(C26,Sheet1!$J$2:$M$53,4,0)</f>
        <v>2956</v>
      </c>
      <c r="H26" s="9">
        <f t="shared" si="1"/>
        <v>63</v>
      </c>
      <c r="I26" s="10">
        <f t="shared" si="2"/>
        <v>1.9755409219190969E-2</v>
      </c>
      <c r="J26" s="10">
        <f t="shared" si="3"/>
        <v>0.92693634368140487</v>
      </c>
      <c r="K26" s="11">
        <f t="shared" si="4"/>
        <v>-233</v>
      </c>
    </row>
    <row r="27" spans="2:11" ht="18" x14ac:dyDescent="0.2">
      <c r="B27" s="25" t="s">
        <v>7</v>
      </c>
      <c r="C27" s="26" t="s">
        <v>49</v>
      </c>
      <c r="D27" s="9">
        <f>VLOOKUP(C27,Sheet1!$B$2:$C$53,2,0)</f>
        <v>6629</v>
      </c>
      <c r="E27" s="9">
        <f>VLOOKUP(C27,Sheet1!$E$2:$H$53,4,0)</f>
        <v>5986</v>
      </c>
      <c r="F27" s="10">
        <f t="shared" si="0"/>
        <v>0.90300196108010256</v>
      </c>
      <c r="G27" s="9">
        <f>VLOOKUP(C27,Sheet1!$J$2:$M$53,4,0)</f>
        <v>6301</v>
      </c>
      <c r="H27" s="12">
        <f t="shared" si="1"/>
        <v>315</v>
      </c>
      <c r="I27" s="10">
        <f t="shared" si="2"/>
        <v>4.7518479408658922E-2</v>
      </c>
      <c r="J27" s="10">
        <f t="shared" si="3"/>
        <v>0.9505204404887615</v>
      </c>
      <c r="K27" s="11">
        <f t="shared" si="4"/>
        <v>-328</v>
      </c>
    </row>
    <row r="28" spans="2:11" ht="18" x14ac:dyDescent="0.2">
      <c r="B28" s="25" t="s">
        <v>4</v>
      </c>
      <c r="C28" s="26" t="s">
        <v>18</v>
      </c>
      <c r="D28" s="9">
        <f>VLOOKUP(C28,Sheet1!$B$2:$C$53,2,0)</f>
        <v>2648</v>
      </c>
      <c r="E28" s="9">
        <f>VLOOKUP(C28,Sheet1!$E$2:$H$53,4,0)</f>
        <v>2375</v>
      </c>
      <c r="F28" s="10">
        <f t="shared" si="0"/>
        <v>0.89690332326283984</v>
      </c>
      <c r="G28" s="9">
        <f>VLOOKUP(C28,Sheet1!$J$2:$M$53,4,0)</f>
        <v>2436</v>
      </c>
      <c r="H28" s="9">
        <f t="shared" si="1"/>
        <v>61</v>
      </c>
      <c r="I28" s="10">
        <f t="shared" si="2"/>
        <v>2.3036253776435044E-2</v>
      </c>
      <c r="J28" s="10">
        <f t="shared" si="3"/>
        <v>0.91993957703927487</v>
      </c>
      <c r="K28" s="11">
        <f t="shared" si="4"/>
        <v>-212</v>
      </c>
    </row>
    <row r="29" spans="2:11" ht="18" x14ac:dyDescent="0.2">
      <c r="B29" s="25" t="s">
        <v>4</v>
      </c>
      <c r="C29" s="26" t="s">
        <v>12</v>
      </c>
      <c r="D29" s="9">
        <f>VLOOKUP(C29,Sheet1!$B$2:$C$53,2,0)</f>
        <v>8531</v>
      </c>
      <c r="E29" s="9">
        <f>VLOOKUP(C29,Sheet1!$E$2:$H$53,4,0)</f>
        <v>7469</v>
      </c>
      <c r="F29" s="10">
        <f t="shared" si="0"/>
        <v>0.87551283554096826</v>
      </c>
      <c r="G29" s="9">
        <f>VLOOKUP(C29,Sheet1!$J$2:$M$53,4,0)</f>
        <v>7681</v>
      </c>
      <c r="H29" s="9">
        <f t="shared" si="1"/>
        <v>212</v>
      </c>
      <c r="I29" s="10">
        <f t="shared" si="2"/>
        <v>2.4850545070917829E-2</v>
      </c>
      <c r="J29" s="10">
        <f t="shared" si="3"/>
        <v>0.90036338061188603</v>
      </c>
      <c r="K29" s="11">
        <f t="shared" si="4"/>
        <v>-850</v>
      </c>
    </row>
    <row r="30" spans="2:11" ht="18" x14ac:dyDescent="0.2">
      <c r="B30" s="25" t="s">
        <v>4</v>
      </c>
      <c r="C30" s="26" t="s">
        <v>40</v>
      </c>
      <c r="D30" s="9">
        <f>VLOOKUP(C30,Sheet1!$B$2:$C$53,2,0)</f>
        <v>4868</v>
      </c>
      <c r="E30" s="9">
        <f>VLOOKUP(C30,Sheet1!$E$2:$H$53,4,0)</f>
        <v>4274</v>
      </c>
      <c r="F30" s="10">
        <f t="shared" si="0"/>
        <v>0.8779786359901397</v>
      </c>
      <c r="G30" s="9">
        <f>VLOOKUP(C30,Sheet1!$J$2:$M$53,4,0)</f>
        <v>4372</v>
      </c>
      <c r="H30" s="9">
        <f t="shared" si="1"/>
        <v>98</v>
      </c>
      <c r="I30" s="10">
        <f t="shared" si="2"/>
        <v>2.0131470829909615E-2</v>
      </c>
      <c r="J30" s="10">
        <f t="shared" si="3"/>
        <v>0.89811010682004933</v>
      </c>
      <c r="K30" s="11">
        <f t="shared" si="4"/>
        <v>-496</v>
      </c>
    </row>
    <row r="31" spans="2:11" ht="18" x14ac:dyDescent="0.2">
      <c r="B31" s="25" t="s">
        <v>7</v>
      </c>
      <c r="C31" s="26" t="s">
        <v>51</v>
      </c>
      <c r="D31" s="9">
        <f>VLOOKUP(C31,Sheet1!$B$2:$C$53,2,0)</f>
        <v>14443</v>
      </c>
      <c r="E31" s="9">
        <f>VLOOKUP(C31,Sheet1!$E$2:$H$53,4,0)</f>
        <v>12687</v>
      </c>
      <c r="F31" s="10">
        <f t="shared" si="0"/>
        <v>0.87841861109187847</v>
      </c>
      <c r="G31" s="9">
        <f>VLOOKUP(C31,Sheet1!$J$2:$M$53,4,0)</f>
        <v>12960</v>
      </c>
      <c r="H31" s="12">
        <f t="shared" si="1"/>
        <v>273</v>
      </c>
      <c r="I31" s="10">
        <f t="shared" si="2"/>
        <v>1.8901890189018902E-2</v>
      </c>
      <c r="J31" s="10">
        <f t="shared" si="3"/>
        <v>0.89732050128089735</v>
      </c>
      <c r="K31" s="11">
        <f t="shared" si="4"/>
        <v>-1483</v>
      </c>
    </row>
    <row r="32" spans="2:11" ht="18" x14ac:dyDescent="0.2">
      <c r="B32" s="25" t="s">
        <v>4</v>
      </c>
      <c r="C32" s="26" t="s">
        <v>59</v>
      </c>
      <c r="D32" s="9">
        <f>VLOOKUP(C32,Sheet1!$B$2:$C$53,2,0)</f>
        <v>4516</v>
      </c>
      <c r="E32" s="9">
        <f>VLOOKUP(C32,Sheet1!$E$2:$H$53,4,0)</f>
        <v>3903</v>
      </c>
      <c r="F32" s="10">
        <f t="shared" si="0"/>
        <v>0.8642604074402126</v>
      </c>
      <c r="G32" s="9">
        <f>VLOOKUP(C32,Sheet1!$J$2:$M$53,4,0)</f>
        <v>4023</v>
      </c>
      <c r="H32" s="9">
        <f t="shared" si="1"/>
        <v>120</v>
      </c>
      <c r="I32" s="10">
        <f t="shared" si="2"/>
        <v>2.6572187776793623E-2</v>
      </c>
      <c r="J32" s="10">
        <f t="shared" si="3"/>
        <v>0.8908325952170062</v>
      </c>
      <c r="K32" s="11">
        <f t="shared" si="4"/>
        <v>-493</v>
      </c>
    </row>
    <row r="33" spans="2:11" ht="18" x14ac:dyDescent="0.2">
      <c r="B33" s="25" t="s">
        <v>4</v>
      </c>
      <c r="C33" s="26" t="s">
        <v>17</v>
      </c>
      <c r="D33" s="9">
        <f>VLOOKUP(C33,Sheet1!$B$2:$C$53,2,0)</f>
        <v>8360</v>
      </c>
      <c r="E33" s="9">
        <f>VLOOKUP(C33,Sheet1!$E$2:$H$53,4,0)</f>
        <v>6900</v>
      </c>
      <c r="F33" s="10">
        <f t="shared" si="0"/>
        <v>0.82535885167464118</v>
      </c>
      <c r="G33" s="9">
        <f>VLOOKUP(C33,Sheet1!$J$2:$M$53,4,0)</f>
        <v>7022</v>
      </c>
      <c r="H33" s="9">
        <f t="shared" si="1"/>
        <v>122</v>
      </c>
      <c r="I33" s="10">
        <f t="shared" si="2"/>
        <v>1.4593301435406698E-2</v>
      </c>
      <c r="J33" s="10">
        <f t="shared" si="3"/>
        <v>0.83995215311004789</v>
      </c>
      <c r="K33" s="11">
        <f t="shared" si="4"/>
        <v>-1338</v>
      </c>
    </row>
    <row r="34" spans="2:11" ht="18" x14ac:dyDescent="0.2">
      <c r="B34" s="25" t="s">
        <v>7</v>
      </c>
      <c r="C34" s="26" t="s">
        <v>48</v>
      </c>
      <c r="D34" s="9">
        <f>VLOOKUP(C34,Sheet1!$B$2:$C$53,2,0)</f>
        <v>2190</v>
      </c>
      <c r="E34" s="9">
        <f>VLOOKUP(C34,Sheet1!$E$2:$H$53,4,0)</f>
        <v>1765</v>
      </c>
      <c r="F34" s="10">
        <f t="shared" si="0"/>
        <v>0.80593607305936077</v>
      </c>
      <c r="G34" s="9">
        <f>VLOOKUP(C34,Sheet1!$J$2:$M$53,4,0)</f>
        <v>1815</v>
      </c>
      <c r="H34" s="9">
        <f t="shared" si="1"/>
        <v>50</v>
      </c>
      <c r="I34" s="10">
        <f t="shared" si="2"/>
        <v>2.2831050228310501E-2</v>
      </c>
      <c r="J34" s="10">
        <f t="shared" si="3"/>
        <v>0.82876712328767121</v>
      </c>
      <c r="K34" s="11">
        <f t="shared" si="4"/>
        <v>-375</v>
      </c>
    </row>
    <row r="35" spans="2:11" ht="18" x14ac:dyDescent="0.2">
      <c r="B35" s="25" t="s">
        <v>4</v>
      </c>
      <c r="C35" s="26" t="s">
        <v>56</v>
      </c>
      <c r="D35" s="9">
        <f>VLOOKUP(C35,Sheet1!$B$2:$C$53,2,0)</f>
        <v>3962</v>
      </c>
      <c r="E35" s="9">
        <f>VLOOKUP(C35,Sheet1!$E$2:$H$53,4,0)</f>
        <v>3219</v>
      </c>
      <c r="F35" s="10">
        <f t="shared" ref="F35:F54" si="5">E35/D35</f>
        <v>0.81246845027763759</v>
      </c>
      <c r="G35" s="9">
        <f>VLOOKUP(C35,Sheet1!$J$2:$M$53,4,0)</f>
        <v>3649</v>
      </c>
      <c r="H35" s="9">
        <f t="shared" ref="H35:H54" si="6">G35-E35</f>
        <v>430</v>
      </c>
      <c r="I35" s="10">
        <f t="shared" ref="I35:I54" si="7">H35/D35</f>
        <v>0.10853104492680464</v>
      </c>
      <c r="J35" s="10">
        <f t="shared" ref="J35:J54" si="8">G35/D35</f>
        <v>0.92099949520444224</v>
      </c>
      <c r="K35" s="11">
        <f t="shared" ref="K35:K54" si="9">IF(OR(ISNUMBER(FIND("روستایی",$C35)),ISNUMBER(FIND("/",$C35))),G35-D35,IF(ISNUMBER(FIND("شهری",$C35)),G35-(D35*70%),""))</f>
        <v>-313</v>
      </c>
    </row>
    <row r="36" spans="2:11" ht="18" x14ac:dyDescent="0.2">
      <c r="B36" s="25" t="s">
        <v>4</v>
      </c>
      <c r="C36" s="26" t="s">
        <v>44</v>
      </c>
      <c r="D36" s="9">
        <f>VLOOKUP(C36,Sheet1!$B$2:$C$53,2,0)</f>
        <v>6747</v>
      </c>
      <c r="E36" s="9">
        <f>VLOOKUP(C36,Sheet1!$E$2:$H$53,4,0)</f>
        <v>5351</v>
      </c>
      <c r="F36" s="10">
        <f t="shared" si="5"/>
        <v>0.7930932266192382</v>
      </c>
      <c r="G36" s="9">
        <f>VLOOKUP(C36,Sheet1!$J$2:$M$53,4,0)</f>
        <v>6054</v>
      </c>
      <c r="H36" s="9">
        <f t="shared" si="6"/>
        <v>703</v>
      </c>
      <c r="I36" s="10">
        <f t="shared" si="7"/>
        <v>0.10419445679561286</v>
      </c>
      <c r="J36" s="10">
        <f t="shared" si="8"/>
        <v>0.89728768341485099</v>
      </c>
      <c r="K36" s="11">
        <f t="shared" si="9"/>
        <v>-693</v>
      </c>
    </row>
    <row r="37" spans="2:11" ht="18" x14ac:dyDescent="0.2">
      <c r="B37" s="25" t="s">
        <v>4</v>
      </c>
      <c r="C37" s="26" t="s">
        <v>28</v>
      </c>
      <c r="D37" s="9">
        <f>VLOOKUP(C37,Sheet1!$B$2:$C$53,2,0)</f>
        <v>6513</v>
      </c>
      <c r="E37" s="9">
        <f>VLOOKUP(C37,Sheet1!$E$2:$H$53,4,0)</f>
        <v>4948</v>
      </c>
      <c r="F37" s="10">
        <f t="shared" si="5"/>
        <v>0.75971134653769379</v>
      </c>
      <c r="G37" s="9">
        <f>VLOOKUP(C37,Sheet1!$J$2:$M$53,4,0)</f>
        <v>5212</v>
      </c>
      <c r="H37" s="9">
        <f t="shared" si="6"/>
        <v>264</v>
      </c>
      <c r="I37" s="10">
        <f t="shared" si="7"/>
        <v>4.0534315983417779E-2</v>
      </c>
      <c r="J37" s="10">
        <f t="shared" si="8"/>
        <v>0.80024566252111162</v>
      </c>
      <c r="K37" s="11">
        <f t="shared" si="9"/>
        <v>-1301</v>
      </c>
    </row>
    <row r="38" spans="2:11" ht="18" x14ac:dyDescent="0.2">
      <c r="B38" s="25" t="s">
        <v>4</v>
      </c>
      <c r="C38" s="26" t="s">
        <v>32</v>
      </c>
      <c r="D38" s="9">
        <f>VLOOKUP(C38,Sheet1!$B$2:$C$53,2,0)</f>
        <v>4212</v>
      </c>
      <c r="E38" s="9">
        <f>VLOOKUP(C38,Sheet1!$E$2:$H$53,4,0)</f>
        <v>2953</v>
      </c>
      <c r="F38" s="10">
        <f t="shared" si="5"/>
        <v>0.70109211775878444</v>
      </c>
      <c r="G38" s="9">
        <f>VLOOKUP(C38,Sheet1!$J$2:$M$53,4,0)</f>
        <v>3121</v>
      </c>
      <c r="H38" s="9">
        <f t="shared" si="6"/>
        <v>168</v>
      </c>
      <c r="I38" s="10">
        <f t="shared" si="7"/>
        <v>3.9886039886039885E-2</v>
      </c>
      <c r="J38" s="10">
        <f t="shared" si="8"/>
        <v>0.74097815764482433</v>
      </c>
      <c r="K38" s="11">
        <f t="shared" si="9"/>
        <v>-1091</v>
      </c>
    </row>
    <row r="39" spans="2:11" ht="18" x14ac:dyDescent="0.2">
      <c r="B39" s="25" t="s">
        <v>4</v>
      </c>
      <c r="C39" s="26" t="s">
        <v>11</v>
      </c>
      <c r="D39" s="9">
        <f>VLOOKUP(C39,Sheet1!$B$2:$C$53,2,0)</f>
        <v>13408</v>
      </c>
      <c r="E39" s="9">
        <f>VLOOKUP(C39,Sheet1!$E$2:$H$53,4,0)</f>
        <v>9070</v>
      </c>
      <c r="F39" s="10">
        <f t="shared" si="5"/>
        <v>0.67646181384248205</v>
      </c>
      <c r="G39" s="9">
        <f>VLOOKUP(C39,Sheet1!$J$2:$M$53,4,0)</f>
        <v>9452</v>
      </c>
      <c r="H39" s="9">
        <f t="shared" si="6"/>
        <v>382</v>
      </c>
      <c r="I39" s="10">
        <f t="shared" si="7"/>
        <v>2.8490453460620527E-2</v>
      </c>
      <c r="J39" s="10">
        <f t="shared" si="8"/>
        <v>0.70495226730310268</v>
      </c>
      <c r="K39" s="11">
        <f t="shared" si="9"/>
        <v>66.400000000001455</v>
      </c>
    </row>
    <row r="40" spans="2:11" ht="18" x14ac:dyDescent="0.2">
      <c r="B40" s="25" t="s">
        <v>4</v>
      </c>
      <c r="C40" s="26" t="s">
        <v>34</v>
      </c>
      <c r="D40" s="9">
        <f>VLOOKUP(C40,Sheet1!$B$2:$C$53,2,0)</f>
        <v>6297</v>
      </c>
      <c r="E40" s="9">
        <f>VLOOKUP(C40,Sheet1!$E$2:$H$53,4,0)</f>
        <v>4226</v>
      </c>
      <c r="F40" s="10">
        <f t="shared" si="5"/>
        <v>0.67111322852151822</v>
      </c>
      <c r="G40" s="9">
        <f>VLOOKUP(C40,Sheet1!$J$2:$M$53,4,0)</f>
        <v>4540</v>
      </c>
      <c r="H40" s="9">
        <f t="shared" si="6"/>
        <v>314</v>
      </c>
      <c r="I40" s="10">
        <f t="shared" si="7"/>
        <v>4.9865015086549148E-2</v>
      </c>
      <c r="J40" s="10">
        <f t="shared" si="8"/>
        <v>0.72097824360806728</v>
      </c>
      <c r="K40" s="11">
        <f t="shared" si="9"/>
        <v>132.10000000000036</v>
      </c>
    </row>
    <row r="41" spans="2:11" ht="18" x14ac:dyDescent="0.2">
      <c r="B41" s="25" t="s">
        <v>4</v>
      </c>
      <c r="C41" s="26" t="s">
        <v>15</v>
      </c>
      <c r="D41" s="9">
        <f>VLOOKUP(C41,Sheet1!$B$2:$C$53,2,0)</f>
        <v>3264</v>
      </c>
      <c r="E41" s="9">
        <f>VLOOKUP(C41,Sheet1!$E$2:$H$53,4,0)</f>
        <v>2198</v>
      </c>
      <c r="F41" s="10">
        <f t="shared" si="5"/>
        <v>0.67340686274509809</v>
      </c>
      <c r="G41" s="9">
        <f>VLOOKUP(C41,Sheet1!$J$2:$M$53,4,0)</f>
        <v>2285</v>
      </c>
      <c r="H41" s="9">
        <f t="shared" si="6"/>
        <v>87</v>
      </c>
      <c r="I41" s="10">
        <f t="shared" si="7"/>
        <v>2.6654411764705881E-2</v>
      </c>
      <c r="J41" s="10">
        <f t="shared" si="8"/>
        <v>0.70006127450980393</v>
      </c>
      <c r="K41" s="11">
        <f t="shared" si="9"/>
        <v>-979</v>
      </c>
    </row>
    <row r="42" spans="2:11" ht="18" x14ac:dyDescent="0.2">
      <c r="B42" s="25" t="s">
        <v>4</v>
      </c>
      <c r="C42" s="26" t="s">
        <v>60</v>
      </c>
      <c r="D42" s="9">
        <f>VLOOKUP(C42,Sheet1!$B$2:$C$53,2,0)</f>
        <v>20334</v>
      </c>
      <c r="E42" s="9">
        <f>VLOOKUP(C42,Sheet1!$E$2:$H$53,4,0)</f>
        <v>12834</v>
      </c>
      <c r="F42" s="10">
        <f t="shared" si="5"/>
        <v>0.63115963411035703</v>
      </c>
      <c r="G42" s="9">
        <f>VLOOKUP(C42,Sheet1!$J$2:$M$53,4,0)</f>
        <v>13550</v>
      </c>
      <c r="H42" s="9">
        <f t="shared" si="6"/>
        <v>716</v>
      </c>
      <c r="I42" s="10">
        <f t="shared" si="7"/>
        <v>3.5211960263597915E-2</v>
      </c>
      <c r="J42" s="10">
        <f t="shared" si="8"/>
        <v>0.66637159437395499</v>
      </c>
      <c r="K42" s="11">
        <f t="shared" si="9"/>
        <v>-683.79999999999927</v>
      </c>
    </row>
    <row r="43" spans="2:11" ht="18" x14ac:dyDescent="0.2">
      <c r="B43" s="25" t="s">
        <v>4</v>
      </c>
      <c r="C43" s="26" t="s">
        <v>22</v>
      </c>
      <c r="D43" s="9">
        <f>VLOOKUP(C43,Sheet1!$B$2:$C$53,2,0)</f>
        <v>32657</v>
      </c>
      <c r="E43" s="9">
        <f>VLOOKUP(C43,Sheet1!$E$2:$H$53,4,0)</f>
        <v>20235</v>
      </c>
      <c r="F43" s="10">
        <f t="shared" si="5"/>
        <v>0.6196221330801972</v>
      </c>
      <c r="G43" s="9">
        <f>VLOOKUP(C43,Sheet1!$J$2:$M$53,4,0)</f>
        <v>21713</v>
      </c>
      <c r="H43" s="9">
        <f t="shared" si="6"/>
        <v>1478</v>
      </c>
      <c r="I43" s="10">
        <f t="shared" si="7"/>
        <v>4.5258290718682058E-2</v>
      </c>
      <c r="J43" s="10">
        <f t="shared" si="8"/>
        <v>0.66488042379887924</v>
      </c>
      <c r="K43" s="11">
        <f t="shared" si="9"/>
        <v>-1146.8999999999978</v>
      </c>
    </row>
    <row r="44" spans="2:11" ht="18" x14ac:dyDescent="0.2">
      <c r="B44" s="25" t="s">
        <v>4</v>
      </c>
      <c r="C44" s="26" t="s">
        <v>38</v>
      </c>
      <c r="D44" s="9">
        <f>VLOOKUP(C44,Sheet1!$B$2:$C$53,2,0)</f>
        <v>13571</v>
      </c>
      <c r="E44" s="9">
        <f>VLOOKUP(C44,Sheet1!$E$2:$H$53,4,0)</f>
        <v>8449</v>
      </c>
      <c r="F44" s="10">
        <f t="shared" si="5"/>
        <v>0.6225775550806868</v>
      </c>
      <c r="G44" s="9">
        <f>VLOOKUP(C44,Sheet1!$J$2:$M$53,4,0)</f>
        <v>8759</v>
      </c>
      <c r="H44" s="9">
        <f t="shared" si="6"/>
        <v>310</v>
      </c>
      <c r="I44" s="10">
        <f t="shared" si="7"/>
        <v>2.2842826615577336E-2</v>
      </c>
      <c r="J44" s="10">
        <f t="shared" si="8"/>
        <v>0.64542038169626414</v>
      </c>
      <c r="K44" s="11">
        <f t="shared" si="9"/>
        <v>-740.69999999999891</v>
      </c>
    </row>
    <row r="45" spans="2:11" ht="18" x14ac:dyDescent="0.2">
      <c r="B45" s="25" t="s">
        <v>4</v>
      </c>
      <c r="C45" s="26" t="s">
        <v>57</v>
      </c>
      <c r="D45" s="9">
        <f>VLOOKUP(C45,Sheet1!$B$2:$C$53,2,0)</f>
        <v>9072</v>
      </c>
      <c r="E45" s="9">
        <f>VLOOKUP(C45,Sheet1!$E$2:$H$53,4,0)</f>
        <v>5252</v>
      </c>
      <c r="F45" s="10">
        <f t="shared" si="5"/>
        <v>0.57892416225749554</v>
      </c>
      <c r="G45" s="9">
        <f>VLOOKUP(C45,Sheet1!$J$2:$M$53,4,0)</f>
        <v>5761</v>
      </c>
      <c r="H45" s="9">
        <f t="shared" si="6"/>
        <v>509</v>
      </c>
      <c r="I45" s="10">
        <f t="shared" si="7"/>
        <v>5.6106701940035274E-2</v>
      </c>
      <c r="J45" s="10">
        <f t="shared" si="8"/>
        <v>0.63503086419753085</v>
      </c>
      <c r="K45" s="11">
        <f t="shared" si="9"/>
        <v>-3311</v>
      </c>
    </row>
    <row r="46" spans="2:11" ht="18" x14ac:dyDescent="0.2">
      <c r="B46" s="25" t="s">
        <v>4</v>
      </c>
      <c r="C46" s="26" t="s">
        <v>61</v>
      </c>
      <c r="D46" s="9">
        <f>VLOOKUP(C46,Sheet1!$B$2:$C$53,2,0)</f>
        <v>13523</v>
      </c>
      <c r="E46" s="9">
        <f>VLOOKUP(C46,Sheet1!$E$2:$H$53,4,0)</f>
        <v>7635</v>
      </c>
      <c r="F46" s="10">
        <f t="shared" si="5"/>
        <v>0.56459365525401173</v>
      </c>
      <c r="G46" s="9">
        <f>VLOOKUP(C46,Sheet1!$J$2:$M$53,4,0)</f>
        <v>7931</v>
      </c>
      <c r="H46" s="9">
        <f t="shared" si="6"/>
        <v>296</v>
      </c>
      <c r="I46" s="10">
        <f t="shared" si="7"/>
        <v>2.1888634178806477E-2</v>
      </c>
      <c r="J46" s="10">
        <f t="shared" si="8"/>
        <v>0.58648228943281822</v>
      </c>
      <c r="K46" s="11">
        <f t="shared" si="9"/>
        <v>-1535.0999999999985</v>
      </c>
    </row>
    <row r="47" spans="2:11" ht="18" x14ac:dyDescent="0.2">
      <c r="B47" s="25" t="s">
        <v>4</v>
      </c>
      <c r="C47" s="26" t="s">
        <v>26</v>
      </c>
      <c r="D47" s="9">
        <f>VLOOKUP(C47,Sheet1!$B$2:$C$53,2,0)</f>
        <v>17222</v>
      </c>
      <c r="E47" s="9">
        <f>VLOOKUP(C47,Sheet1!$E$2:$H$53,4,0)</f>
        <v>9564</v>
      </c>
      <c r="F47" s="10">
        <f t="shared" si="5"/>
        <v>0.5553361978864243</v>
      </c>
      <c r="G47" s="9">
        <f>VLOOKUP(C47,Sheet1!$J$2:$M$53,4,0)</f>
        <v>10286</v>
      </c>
      <c r="H47" s="9">
        <f t="shared" si="6"/>
        <v>722</v>
      </c>
      <c r="I47" s="10">
        <f t="shared" si="7"/>
        <v>4.1923121588665659E-2</v>
      </c>
      <c r="J47" s="10">
        <f t="shared" si="8"/>
        <v>0.59725931947509003</v>
      </c>
      <c r="K47" s="11">
        <f t="shared" si="9"/>
        <v>-6936</v>
      </c>
    </row>
    <row r="48" spans="2:11" ht="18" x14ac:dyDescent="0.2">
      <c r="B48" s="25" t="s">
        <v>4</v>
      </c>
      <c r="C48" s="26" t="s">
        <v>25</v>
      </c>
      <c r="D48" s="9">
        <f>VLOOKUP(C48,Sheet1!$B$2:$C$53,2,0)</f>
        <v>17329</v>
      </c>
      <c r="E48" s="9">
        <f>VLOOKUP(C48,Sheet1!$E$2:$H$53,4,0)</f>
        <v>9592</v>
      </c>
      <c r="F48" s="10">
        <f t="shared" si="5"/>
        <v>0.55352299613364875</v>
      </c>
      <c r="G48" s="9">
        <f>VLOOKUP(C48,Sheet1!$J$2:$M$53,4,0)</f>
        <v>10044</v>
      </c>
      <c r="H48" s="9">
        <f t="shared" si="6"/>
        <v>452</v>
      </c>
      <c r="I48" s="10">
        <f t="shared" si="7"/>
        <v>2.6083443937907555E-2</v>
      </c>
      <c r="J48" s="10">
        <f t="shared" si="8"/>
        <v>0.57960644007155637</v>
      </c>
      <c r="K48" s="11">
        <f t="shared" si="9"/>
        <v>-2086.2999999999993</v>
      </c>
    </row>
    <row r="49" spans="2:12" ht="18" x14ac:dyDescent="0.2">
      <c r="B49" s="25" t="s">
        <v>4</v>
      </c>
      <c r="C49" s="26" t="s">
        <v>37</v>
      </c>
      <c r="D49" s="9">
        <f>VLOOKUP(C49,Sheet1!$B$2:$C$53,2,0)</f>
        <v>16504</v>
      </c>
      <c r="E49" s="9">
        <f>VLOOKUP(C49,Sheet1!$E$2:$H$53,4,0)</f>
        <v>9011</v>
      </c>
      <c r="F49" s="10">
        <f t="shared" si="5"/>
        <v>0.54598885118759088</v>
      </c>
      <c r="G49" s="9">
        <f>VLOOKUP(C49,Sheet1!$J$2:$M$53,4,0)</f>
        <v>9667</v>
      </c>
      <c r="H49" s="9">
        <f t="shared" si="6"/>
        <v>656</v>
      </c>
      <c r="I49" s="10">
        <f t="shared" si="7"/>
        <v>3.9747939893359188E-2</v>
      </c>
      <c r="J49" s="10">
        <f t="shared" si="8"/>
        <v>0.58573679108095011</v>
      </c>
      <c r="K49" s="11">
        <f t="shared" si="9"/>
        <v>-1885.7999999999993</v>
      </c>
    </row>
    <row r="50" spans="2:12" ht="18" x14ac:dyDescent="0.2">
      <c r="B50" s="25" t="s">
        <v>4</v>
      </c>
      <c r="C50" s="26" t="s">
        <v>36</v>
      </c>
      <c r="D50" s="9">
        <f>VLOOKUP(C50,Sheet1!$B$2:$C$53,2,0)</f>
        <v>29011</v>
      </c>
      <c r="E50" s="9">
        <f>VLOOKUP(C50,Sheet1!$E$2:$H$53,4,0)</f>
        <v>15298</v>
      </c>
      <c r="F50" s="10">
        <f t="shared" si="5"/>
        <v>0.52731722450105134</v>
      </c>
      <c r="G50" s="9">
        <f>VLOOKUP(C50,Sheet1!$J$2:$M$53,4,0)</f>
        <v>16275</v>
      </c>
      <c r="H50" s="9">
        <f t="shared" si="6"/>
        <v>977</v>
      </c>
      <c r="I50" s="10">
        <f t="shared" si="7"/>
        <v>3.3676881182999552E-2</v>
      </c>
      <c r="J50" s="10">
        <f t="shared" si="8"/>
        <v>0.56099410568405084</v>
      </c>
      <c r="K50" s="11">
        <f t="shared" si="9"/>
        <v>-4032.6999999999971</v>
      </c>
    </row>
    <row r="51" spans="2:12" ht="18" x14ac:dyDescent="0.2">
      <c r="B51" s="25" t="s">
        <v>4</v>
      </c>
      <c r="C51" s="26" t="s">
        <v>27</v>
      </c>
      <c r="D51" s="9">
        <f>VLOOKUP(C51,Sheet1!$B$2:$C$53,2,0)</f>
        <v>5898</v>
      </c>
      <c r="E51" s="9">
        <f>VLOOKUP(C51,Sheet1!$E$2:$H$53,4,0)</f>
        <v>3072</v>
      </c>
      <c r="F51" s="10">
        <f t="shared" si="5"/>
        <v>0.52085452695829093</v>
      </c>
      <c r="G51" s="9">
        <f>VLOOKUP(C51,Sheet1!$J$2:$M$53,4,0)</f>
        <v>3542</v>
      </c>
      <c r="H51" s="9">
        <f t="shared" si="6"/>
        <v>470</v>
      </c>
      <c r="I51" s="10">
        <f t="shared" si="7"/>
        <v>7.9688029840623939E-2</v>
      </c>
      <c r="J51" s="10">
        <f t="shared" si="8"/>
        <v>0.60054255679891488</v>
      </c>
      <c r="K51" s="11">
        <f t="shared" si="9"/>
        <v>-2356</v>
      </c>
    </row>
    <row r="52" spans="2:12" ht="18" x14ac:dyDescent="0.2">
      <c r="B52" s="25" t="s">
        <v>4</v>
      </c>
      <c r="C52" s="26" t="s">
        <v>16</v>
      </c>
      <c r="D52" s="9">
        <f>VLOOKUP(C52,Sheet1!$B$2:$C$53,2,0)</f>
        <v>26661</v>
      </c>
      <c r="E52" s="9">
        <f>VLOOKUP(C52,Sheet1!$E$2:$H$53,4,0)</f>
        <v>13492</v>
      </c>
      <c r="F52" s="10">
        <f t="shared" si="5"/>
        <v>0.50605753722666069</v>
      </c>
      <c r="G52" s="9">
        <f>VLOOKUP(C52,Sheet1!$J$2:$M$53,4,0)</f>
        <v>14308</v>
      </c>
      <c r="H52" s="9">
        <f t="shared" si="6"/>
        <v>816</v>
      </c>
      <c r="I52" s="10">
        <f t="shared" si="7"/>
        <v>3.0606503882074941E-2</v>
      </c>
      <c r="J52" s="10">
        <f t="shared" si="8"/>
        <v>0.53666404110873556</v>
      </c>
      <c r="K52" s="11">
        <f t="shared" si="9"/>
        <v>-4354.6999999999971</v>
      </c>
    </row>
    <row r="53" spans="2:12" ht="18" x14ac:dyDescent="0.2">
      <c r="B53" s="25" t="s">
        <v>4</v>
      </c>
      <c r="C53" s="26" t="s">
        <v>20</v>
      </c>
      <c r="D53" s="9">
        <f>VLOOKUP(C53,Sheet1!$B$2:$C$53,2,0)</f>
        <v>19693</v>
      </c>
      <c r="E53" s="9">
        <f>VLOOKUP(C53,Sheet1!$E$2:$H$53,4,0)</f>
        <v>9918</v>
      </c>
      <c r="F53" s="10">
        <f t="shared" si="5"/>
        <v>0.5036307317320875</v>
      </c>
      <c r="G53" s="9">
        <f>VLOOKUP(C53,Sheet1!$J$2:$M$53,4,0)</f>
        <v>10442</v>
      </c>
      <c r="H53" s="9">
        <f t="shared" si="6"/>
        <v>524</v>
      </c>
      <c r="I53" s="10">
        <f t="shared" si="7"/>
        <v>2.6608439547047173E-2</v>
      </c>
      <c r="J53" s="10">
        <f t="shared" si="8"/>
        <v>0.53023917127913467</v>
      </c>
      <c r="K53" s="11">
        <f t="shared" si="9"/>
        <v>-3343.0999999999985</v>
      </c>
    </row>
    <row r="54" spans="2:12" ht="18.75" thickBot="1" x14ac:dyDescent="0.25">
      <c r="B54" s="27" t="s">
        <v>4</v>
      </c>
      <c r="C54" s="28" t="s">
        <v>62</v>
      </c>
      <c r="D54" s="13">
        <f>VLOOKUP(C54,Sheet1!$B$2:$C$53,2,0)</f>
        <v>28251</v>
      </c>
      <c r="E54" s="13">
        <f>VLOOKUP(C54,Sheet1!$E$2:$H$53,4,0)</f>
        <v>12519</v>
      </c>
      <c r="F54" s="14">
        <f t="shared" si="5"/>
        <v>0.4431347562918127</v>
      </c>
      <c r="G54" s="13">
        <f>VLOOKUP(C54,Sheet1!$J$2:$M$53,4,0)</f>
        <v>13530</v>
      </c>
      <c r="H54" s="13">
        <f t="shared" si="6"/>
        <v>1011</v>
      </c>
      <c r="I54" s="14">
        <f t="shared" si="7"/>
        <v>3.5786343846235531E-2</v>
      </c>
      <c r="J54" s="14">
        <f t="shared" si="8"/>
        <v>0.47892110013804823</v>
      </c>
      <c r="K54" s="15">
        <f t="shared" si="9"/>
        <v>-6245.6999999999971</v>
      </c>
    </row>
    <row r="55" spans="2:12" ht="25.5" customHeight="1" thickBot="1" x14ac:dyDescent="0.25">
      <c r="B55" s="35" t="s">
        <v>5</v>
      </c>
      <c r="C55" s="36"/>
      <c r="D55" s="16">
        <f>SUBTOTAL(9,D3:D54)</f>
        <v>473978</v>
      </c>
      <c r="E55" s="16">
        <f>SUBTOTAL(9,E3:E54)</f>
        <v>338224</v>
      </c>
      <c r="F55" s="17">
        <f t="shared" ref="F55" si="10">E55/D55</f>
        <v>0.71358586263497459</v>
      </c>
      <c r="G55" s="16">
        <f t="shared" ref="G55:H55" si="11">SUBTOTAL(9,G3:G54)</f>
        <v>351474</v>
      </c>
      <c r="H55" s="16">
        <f t="shared" si="11"/>
        <v>13250</v>
      </c>
      <c r="I55" s="17">
        <f>H55/G55</f>
        <v>3.7698378827452389E-2</v>
      </c>
      <c r="J55" s="17">
        <f t="shared" ref="J55" si="12">G55/D55</f>
        <v>0.74154074661693159</v>
      </c>
      <c r="K55" s="18">
        <f>SUMIF(K3:$K$54,"&lt;0")</f>
        <v>-51530.799999999981</v>
      </c>
      <c r="L55" s="29"/>
    </row>
  </sheetData>
  <sheetProtection algorithmName="SHA-512" hashValue="BvYdvCCz6/hn2hiv90bK+tr7BtQJAifCHbK0VjNmR224OjY4e3atfaIBU648uMehDloTSVBAEbtP3Jf2EdnoTg==" saltValue="aRcpeCK4JPuHdKjhYrbOfQ==" spinCount="100000" sheet="1" sort="0" autoFilter="0"/>
  <autoFilter ref="B2:K52">
    <sortState ref="B3:K54">
      <sortCondition descending="1" ref="J2:J52"/>
    </sortState>
  </autoFilter>
  <mergeCells count="2">
    <mergeCell ref="B1:K1"/>
    <mergeCell ref="B55:C55"/>
  </mergeCells>
  <conditionalFormatting sqref="K3:K54">
    <cfRule type="cellIs" dxfId="11" priority="12" operator="lessThan">
      <formula>0</formula>
    </cfRule>
  </conditionalFormatting>
  <conditionalFormatting sqref="K3:K54">
    <cfRule type="cellIs" dxfId="10" priority="11" operator="greaterThan">
      <formula>0</formula>
    </cfRule>
  </conditionalFormatting>
  <conditionalFormatting sqref="F3:F54 J3:J54">
    <cfRule type="expression" dxfId="9" priority="3">
      <formula>AND(F3&gt;=0.9,F3&lt;1)</formula>
    </cfRule>
    <cfRule type="cellIs" dxfId="8" priority="4" operator="greaterThanOrEqual">
      <formula>1</formula>
    </cfRule>
    <cfRule type="cellIs" dxfId="7" priority="5" operator="lessThan">
      <formula>0.4</formula>
    </cfRule>
    <cfRule type="cellIs" dxfId="6" priority="6" operator="between">
      <formula>0.4</formula>
      <formula>0.5</formula>
    </cfRule>
    <cfRule type="cellIs" dxfId="5" priority="7" operator="between">
      <formula>0.5</formula>
      <formula>0.6</formula>
    </cfRule>
    <cfRule type="cellIs" dxfId="4" priority="8" operator="between">
      <formula>0.6</formula>
      <formula>0.7</formula>
    </cfRule>
    <cfRule type="cellIs" dxfId="3" priority="9" operator="between">
      <formula>0.7</formula>
      <formula>0.8</formula>
    </cfRule>
    <cfRule type="cellIs" dxfId="2" priority="10" operator="between">
      <formula>0.8</formula>
      <formula>0.9</formula>
    </cfRule>
  </conditionalFormatting>
  <conditionalFormatting sqref="K55">
    <cfRule type="cellIs" dxfId="1" priority="2" operator="lessThan">
      <formula>0</formula>
    </cfRule>
  </conditionalFormatting>
  <conditionalFormatting sqref="K55">
    <cfRule type="cellIs" dxfId="0" priority="1" operator="greaterThan">
      <formula>0</formula>
    </cfRule>
  </conditionalFormatting>
  <printOptions horizontalCentered="1"/>
  <pageMargins left="0.31496062992125984" right="0.31496062992125984" top="0.55118110236220474" bottom="0.55118110236220474" header="0.31496062992125984" footer="0.31496062992125984"/>
  <pageSetup paperSize="9" scale="7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شهریور 96</vt:lpstr>
      <vt:lpstr>'شهریور 96'!Print_Area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 Jourian</dc:creator>
  <cp:lastModifiedBy>Ali Jourian</cp:lastModifiedBy>
  <dcterms:created xsi:type="dcterms:W3CDTF">2017-06-24T04:13:51Z</dcterms:created>
  <dcterms:modified xsi:type="dcterms:W3CDTF">2017-11-05T05:06:59Z</dcterms:modified>
</cp:coreProperties>
</file>