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li Jourian\"/>
    </mc:Choice>
  </mc:AlternateContent>
  <bookViews>
    <workbookView xWindow="0" yWindow="0" windowWidth="20490" windowHeight="7755" tabRatio="490" activeTab="1"/>
  </bookViews>
  <sheets>
    <sheet name="تیر 96" sheetId="4" r:id="rId1"/>
    <sheet name="مرداد 96" sheetId="5" r:id="rId2"/>
    <sheet name="Sheet1" sheetId="6" r:id="rId3"/>
  </sheets>
  <definedNames>
    <definedName name="_xlnm._FilterDatabase" localSheetId="0" hidden="1">'تیر 96'!$B$3:$L$44</definedName>
    <definedName name="_xlnm._FilterDatabase" localSheetId="1" hidden="1">'مرداد 96'!$B$2:$K$52</definedName>
    <definedName name="_xlnm.Print_Area" localSheetId="0">'تیر 96'!$B$1:$K$53</definedName>
    <definedName name="_xlnm.Print_Area" localSheetId="1">'مرداد 96'!$B$1:$J$53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5" l="1"/>
  <c r="J14" i="5" s="1"/>
  <c r="G27" i="5"/>
  <c r="J27" i="5" s="1"/>
  <c r="G15" i="5"/>
  <c r="J15" i="5" s="1"/>
  <c r="G12" i="5"/>
  <c r="K12" i="5" s="1"/>
  <c r="G21" i="5"/>
  <c r="J21" i="5" s="1"/>
  <c r="G37" i="5"/>
  <c r="J37" i="5" s="1"/>
  <c r="G4" i="5"/>
  <c r="J4" i="5" s="1"/>
  <c r="G9" i="5"/>
  <c r="K9" i="5" s="1"/>
  <c r="G11" i="5"/>
  <c r="J11" i="5" s="1"/>
  <c r="G19" i="5"/>
  <c r="J19" i="5" s="1"/>
  <c r="G38" i="5"/>
  <c r="J38" i="5" s="1"/>
  <c r="G7" i="5"/>
  <c r="K7" i="5" s="1"/>
  <c r="G25" i="5"/>
  <c r="J25" i="5" s="1"/>
  <c r="G20" i="5"/>
  <c r="J20" i="5" s="1"/>
  <c r="G33" i="5"/>
  <c r="J33" i="5" s="1"/>
  <c r="G23" i="5"/>
  <c r="K23" i="5" s="1"/>
  <c r="G18" i="5"/>
  <c r="J18" i="5" s="1"/>
  <c r="G34" i="5"/>
  <c r="J34" i="5" s="1"/>
  <c r="G35" i="5"/>
  <c r="J35" i="5" s="1"/>
  <c r="G29" i="5"/>
  <c r="K29" i="5" s="1"/>
  <c r="G44" i="5"/>
  <c r="J44" i="5" s="1"/>
  <c r="G16" i="5"/>
  <c r="J16" i="5" s="1"/>
  <c r="G31" i="5"/>
  <c r="J31" i="5" s="1"/>
  <c r="G26" i="5"/>
  <c r="K26" i="5" s="1"/>
  <c r="G5" i="5"/>
  <c r="J5" i="5" s="1"/>
  <c r="G24" i="5"/>
  <c r="J24" i="5" s="1"/>
  <c r="G6" i="5"/>
  <c r="J6" i="5" s="1"/>
  <c r="G32" i="5"/>
  <c r="K32" i="5" s="1"/>
  <c r="G22" i="5"/>
  <c r="J22" i="5" s="1"/>
  <c r="G51" i="5"/>
  <c r="J51" i="5" s="1"/>
  <c r="G28" i="5"/>
  <c r="J28" i="5" s="1"/>
  <c r="G47" i="5"/>
  <c r="K47" i="5" s="1"/>
  <c r="G17" i="5"/>
  <c r="J17" i="5" s="1"/>
  <c r="G13" i="5"/>
  <c r="J13" i="5" s="1"/>
  <c r="G30" i="5"/>
  <c r="J30" i="5" s="1"/>
  <c r="G10" i="5"/>
  <c r="K10" i="5" s="1"/>
  <c r="G36" i="5"/>
  <c r="J36" i="5" s="1"/>
  <c r="G39" i="5"/>
  <c r="J39" i="5" s="1"/>
  <c r="G52" i="5"/>
  <c r="J52" i="5" s="1"/>
  <c r="G8" i="5"/>
  <c r="K8" i="5" s="1"/>
  <c r="G41" i="5"/>
  <c r="J41" i="5" s="1"/>
  <c r="G45" i="5"/>
  <c r="J45" i="5" s="1"/>
  <c r="G48" i="5"/>
  <c r="J48" i="5" s="1"/>
  <c r="G42" i="5"/>
  <c r="K42" i="5" s="1"/>
  <c r="G49" i="5"/>
  <c r="J49" i="5" s="1"/>
  <c r="G40" i="5"/>
  <c r="J40" i="5" s="1"/>
  <c r="G50" i="5"/>
  <c r="J50" i="5" s="1"/>
  <c r="G43" i="5"/>
  <c r="K43" i="5" s="1"/>
  <c r="G46" i="5"/>
  <c r="J46" i="5" s="1"/>
  <c r="G3" i="5"/>
  <c r="J3" i="5" s="1"/>
  <c r="M3" i="6"/>
  <c r="M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2" i="6"/>
  <c r="E32" i="5"/>
  <c r="F32" i="5" s="1"/>
  <c r="H44" i="6"/>
  <c r="E8" i="5" s="1"/>
  <c r="F8" i="5" s="1"/>
  <c r="H45" i="6"/>
  <c r="E18" i="5" s="1"/>
  <c r="F18" i="5" s="1"/>
  <c r="H46" i="6"/>
  <c r="E6" i="5" s="1"/>
  <c r="F6" i="5" s="1"/>
  <c r="H47" i="6"/>
  <c r="H48" i="6"/>
  <c r="E26" i="5" s="1"/>
  <c r="F26" i="5" s="1"/>
  <c r="H49" i="6"/>
  <c r="E9" i="5" s="1"/>
  <c r="F9" i="5" s="1"/>
  <c r="H50" i="6"/>
  <c r="E30" i="5" s="1"/>
  <c r="F30" i="5" s="1"/>
  <c r="H51" i="6"/>
  <c r="E22" i="5" s="1"/>
  <c r="F22" i="5" s="1"/>
  <c r="H3" i="6"/>
  <c r="E27" i="5" s="1"/>
  <c r="F27" i="5" s="1"/>
  <c r="H4" i="6"/>
  <c r="E7" i="5" s="1"/>
  <c r="F7" i="5" s="1"/>
  <c r="H5" i="6"/>
  <c r="E10" i="5" s="1"/>
  <c r="F10" i="5" s="1"/>
  <c r="H6" i="6"/>
  <c r="E38" i="5" s="1"/>
  <c r="F38" i="5" s="1"/>
  <c r="H7" i="6"/>
  <c r="E50" i="5" s="1"/>
  <c r="F50" i="5" s="1"/>
  <c r="H8" i="6"/>
  <c r="E17" i="5" s="1"/>
  <c r="F17" i="5" s="1"/>
  <c r="H9" i="6"/>
  <c r="E34" i="5" s="1"/>
  <c r="F34" i="5" s="1"/>
  <c r="H10" i="6"/>
  <c r="E28" i="5" s="1"/>
  <c r="F28" i="5" s="1"/>
  <c r="H11" i="6"/>
  <c r="E25" i="5" s="1"/>
  <c r="F25" i="5" s="1"/>
  <c r="H12" i="6"/>
  <c r="E24" i="5" s="1"/>
  <c r="F24" i="5" s="1"/>
  <c r="H13" i="6"/>
  <c r="E49" i="5" s="1"/>
  <c r="F49" i="5" s="1"/>
  <c r="H14" i="6"/>
  <c r="E36" i="5" s="1"/>
  <c r="F36" i="5" s="1"/>
  <c r="H15" i="6"/>
  <c r="E5" i="5" s="1"/>
  <c r="F5" i="5" s="1"/>
  <c r="H16" i="6"/>
  <c r="E43" i="5" s="1"/>
  <c r="F43" i="5" s="1"/>
  <c r="H17" i="6"/>
  <c r="E4" i="5" s="1"/>
  <c r="F4" i="5" s="1"/>
  <c r="H18" i="6"/>
  <c r="E16" i="5" s="1"/>
  <c r="F16" i="5" s="1"/>
  <c r="H19" i="6"/>
  <c r="E45" i="5" s="1"/>
  <c r="F45" i="5" s="1"/>
  <c r="H20" i="6"/>
  <c r="E39" i="5" s="1"/>
  <c r="F39" i="5" s="1"/>
  <c r="H21" i="6"/>
  <c r="E47" i="5" s="1"/>
  <c r="F47" i="5" s="1"/>
  <c r="H22" i="6"/>
  <c r="E51" i="5" s="1"/>
  <c r="F51" i="5" s="1"/>
  <c r="H23" i="6"/>
  <c r="E35" i="5" s="1"/>
  <c r="F35" i="5" s="1"/>
  <c r="H24" i="6"/>
  <c r="E13" i="5" s="1"/>
  <c r="F13" i="5" s="1"/>
  <c r="H25" i="6"/>
  <c r="E3" i="5" s="1"/>
  <c r="F3" i="5" s="1"/>
  <c r="H26" i="6"/>
  <c r="E14" i="5" s="1"/>
  <c r="F14" i="5" s="1"/>
  <c r="H27" i="6"/>
  <c r="E37" i="5" s="1"/>
  <c r="F37" i="5" s="1"/>
  <c r="H28" i="6"/>
  <c r="E19" i="5" s="1"/>
  <c r="F19" i="5" s="1"/>
  <c r="H29" i="6"/>
  <c r="E11" i="5" s="1"/>
  <c r="F11" i="5" s="1"/>
  <c r="H30" i="6"/>
  <c r="E52" i="5" s="1"/>
  <c r="F52" i="5" s="1"/>
  <c r="H31" i="6"/>
  <c r="E41" i="5" s="1"/>
  <c r="F41" i="5" s="1"/>
  <c r="H32" i="6"/>
  <c r="E12" i="5" s="1"/>
  <c r="F12" i="5" s="1"/>
  <c r="H33" i="6"/>
  <c r="E48" i="5" s="1"/>
  <c r="F48" i="5" s="1"/>
  <c r="H34" i="6"/>
  <c r="E46" i="5" s="1"/>
  <c r="F46" i="5" s="1"/>
  <c r="H35" i="6"/>
  <c r="E42" i="5" s="1"/>
  <c r="F42" i="5" s="1"/>
  <c r="H36" i="6"/>
  <c r="E21" i="5" s="1"/>
  <c r="F21" i="5" s="1"/>
  <c r="H37" i="6"/>
  <c r="E31" i="5" s="1"/>
  <c r="F31" i="5" s="1"/>
  <c r="H38" i="6"/>
  <c r="E15" i="5" s="1"/>
  <c r="F15" i="5" s="1"/>
  <c r="H39" i="6"/>
  <c r="E23" i="5" s="1"/>
  <c r="F23" i="5" s="1"/>
  <c r="H40" i="6"/>
  <c r="E20" i="5" s="1"/>
  <c r="F20" i="5" s="1"/>
  <c r="H41" i="6"/>
  <c r="E44" i="5" s="1"/>
  <c r="F44" i="5" s="1"/>
  <c r="H42" i="6"/>
  <c r="E33" i="5" s="1"/>
  <c r="F33" i="5" s="1"/>
  <c r="H43" i="6"/>
  <c r="E29" i="5" s="1"/>
  <c r="F29" i="5" s="1"/>
  <c r="H2" i="6"/>
  <c r="E40" i="5" s="1"/>
  <c r="F40" i="5" s="1"/>
  <c r="D14" i="5"/>
  <c r="D27" i="5"/>
  <c r="D15" i="5"/>
  <c r="D12" i="5"/>
  <c r="D21" i="5"/>
  <c r="D37" i="5"/>
  <c r="D4" i="5"/>
  <c r="D9" i="5"/>
  <c r="D11" i="5"/>
  <c r="D19" i="5"/>
  <c r="D38" i="5"/>
  <c r="D7" i="5"/>
  <c r="D25" i="5"/>
  <c r="D20" i="5"/>
  <c r="D33" i="5"/>
  <c r="D23" i="5"/>
  <c r="D18" i="5"/>
  <c r="D34" i="5"/>
  <c r="D35" i="5"/>
  <c r="D29" i="5"/>
  <c r="D44" i="5"/>
  <c r="D16" i="5"/>
  <c r="D31" i="5"/>
  <c r="D26" i="5"/>
  <c r="D5" i="5"/>
  <c r="D24" i="5"/>
  <c r="D6" i="5"/>
  <c r="D32" i="5"/>
  <c r="D22" i="5"/>
  <c r="D51" i="5"/>
  <c r="D28" i="5"/>
  <c r="D47" i="5"/>
  <c r="D17" i="5"/>
  <c r="D13" i="5"/>
  <c r="D30" i="5"/>
  <c r="D10" i="5"/>
  <c r="D36" i="5"/>
  <c r="D39" i="5"/>
  <c r="D52" i="5"/>
  <c r="D8" i="5"/>
  <c r="D41" i="5"/>
  <c r="D45" i="5"/>
  <c r="D48" i="5"/>
  <c r="D42" i="5"/>
  <c r="D49" i="5"/>
  <c r="D40" i="5"/>
  <c r="D50" i="5"/>
  <c r="D43" i="5"/>
  <c r="D46" i="5"/>
  <c r="D3" i="5"/>
  <c r="J43" i="5" l="1"/>
  <c r="J42" i="5"/>
  <c r="J8" i="5"/>
  <c r="J10" i="5"/>
  <c r="J47" i="5"/>
  <c r="J32" i="5"/>
  <c r="J26" i="5"/>
  <c r="J29" i="5"/>
  <c r="J23" i="5"/>
  <c r="J7" i="5"/>
  <c r="J9" i="5"/>
  <c r="J12" i="5"/>
  <c r="K50" i="5"/>
  <c r="K48" i="5"/>
  <c r="K52" i="5"/>
  <c r="K30" i="5"/>
  <c r="K28" i="5"/>
  <c r="K6" i="5"/>
  <c r="K31" i="5"/>
  <c r="K35" i="5"/>
  <c r="K33" i="5"/>
  <c r="K38" i="5"/>
  <c r="K4" i="5"/>
  <c r="K15" i="5"/>
  <c r="K3" i="5"/>
  <c r="K40" i="5"/>
  <c r="K45" i="5"/>
  <c r="K39" i="5"/>
  <c r="K13" i="5"/>
  <c r="K51" i="5"/>
  <c r="K24" i="5"/>
  <c r="K16" i="5"/>
  <c r="K34" i="5"/>
  <c r="K20" i="5"/>
  <c r="K19" i="5"/>
  <c r="K37" i="5"/>
  <c r="K27" i="5"/>
  <c r="K46" i="5"/>
  <c r="K49" i="5"/>
  <c r="K41" i="5"/>
  <c r="K36" i="5"/>
  <c r="K17" i="5"/>
  <c r="K22" i="5"/>
  <c r="K5" i="5"/>
  <c r="K44" i="5"/>
  <c r="K18" i="5"/>
  <c r="K25" i="5"/>
  <c r="K11" i="5"/>
  <c r="K21" i="5"/>
  <c r="K14" i="5"/>
  <c r="H29" i="5"/>
  <c r="I29" i="5" s="1"/>
  <c r="K53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H44" i="5"/>
  <c r="I44" i="5" s="1"/>
  <c r="H43" i="5"/>
  <c r="I43" i="5" s="1"/>
  <c r="H50" i="5"/>
  <c r="I50" i="5" s="1"/>
  <c r="H52" i="5"/>
  <c r="I52" i="5" s="1"/>
  <c r="H46" i="5"/>
  <c r="I46" i="5" s="1"/>
  <c r="H49" i="5"/>
  <c r="I49" i="5" s="1"/>
  <c r="H51" i="5"/>
  <c r="I51" i="5" s="1"/>
  <c r="H47" i="5"/>
  <c r="I47" i="5" s="1"/>
  <c r="H48" i="5"/>
  <c r="I48" i="5" s="1"/>
  <c r="H38" i="5"/>
  <c r="I38" i="5" s="1"/>
  <c r="H28" i="5"/>
  <c r="I28" i="5" s="1"/>
  <c r="H42" i="5"/>
  <c r="I42" i="5" s="1"/>
  <c r="H45" i="5"/>
  <c r="I45" i="5" s="1"/>
  <c r="H41" i="5"/>
  <c r="I41" i="5" s="1"/>
  <c r="H40" i="5"/>
  <c r="I40" i="5" s="1"/>
  <c r="H36" i="5"/>
  <c r="I36" i="5" s="1"/>
  <c r="H39" i="5"/>
  <c r="I39" i="5" s="1"/>
  <c r="H37" i="5"/>
  <c r="I37" i="5" s="1"/>
  <c r="H35" i="5"/>
  <c r="I35" i="5" s="1"/>
  <c r="H25" i="5"/>
  <c r="I25" i="5" s="1"/>
  <c r="H34" i="5"/>
  <c r="I34" i="5" s="1"/>
  <c r="H27" i="5"/>
  <c r="I27" i="5" s="1"/>
  <c r="H30" i="5"/>
  <c r="I30" i="5" s="1"/>
  <c r="H33" i="5"/>
  <c r="I33" i="5" s="1"/>
  <c r="H26" i="5"/>
  <c r="I26" i="5" s="1"/>
  <c r="H32" i="5"/>
  <c r="I32" i="5" s="1"/>
  <c r="H23" i="5"/>
  <c r="I23" i="5" s="1"/>
  <c r="H31" i="5"/>
  <c r="I31" i="5" s="1"/>
  <c r="H20" i="5"/>
  <c r="I20" i="5" s="1"/>
  <c r="H13" i="5"/>
  <c r="I13" i="5" s="1"/>
  <c r="H10" i="5"/>
  <c r="I10" i="5" s="1"/>
  <c r="H19" i="5"/>
  <c r="I19" i="5" s="1"/>
  <c r="H24" i="5"/>
  <c r="I24" i="5" s="1"/>
  <c r="H15" i="5"/>
  <c r="I15" i="5" s="1"/>
  <c r="H18" i="5"/>
  <c r="I18" i="5" s="1"/>
  <c r="H14" i="5"/>
  <c r="I14" i="5" s="1"/>
  <c r="H16" i="5"/>
  <c r="I16" i="5" s="1"/>
  <c r="H22" i="5"/>
  <c r="I22" i="5" s="1"/>
  <c r="H3" i="5"/>
  <c r="I3" i="5" s="1"/>
  <c r="H17" i="5"/>
  <c r="I17" i="5" s="1"/>
  <c r="H21" i="5"/>
  <c r="I21" i="5" s="1"/>
  <c r="H7" i="5"/>
  <c r="I7" i="5" s="1"/>
  <c r="H12" i="5"/>
  <c r="I12" i="5" s="1"/>
  <c r="H11" i="5"/>
  <c r="I11" i="5" s="1"/>
  <c r="H5" i="5"/>
  <c r="I5" i="5" s="1"/>
  <c r="H4" i="5"/>
  <c r="I4" i="5" s="1"/>
  <c r="H9" i="5"/>
  <c r="I9" i="5" s="1"/>
  <c r="H8" i="5"/>
  <c r="I8" i="5" s="1"/>
  <c r="H6" i="5"/>
  <c r="I6" i="5" s="1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G53" i="5"/>
  <c r="J53" i="5" s="1"/>
  <c r="E53" i="5"/>
  <c r="D53" i="5"/>
  <c r="C53" i="5"/>
  <c r="F53" i="5" l="1"/>
  <c r="K53" i="5"/>
  <c r="H53" i="5"/>
  <c r="I53" i="5" s="1"/>
  <c r="I53" i="4"/>
  <c r="H53" i="4"/>
  <c r="F53" i="4"/>
  <c r="G5" i="4" l="1"/>
  <c r="G30" i="4"/>
  <c r="G15" i="4"/>
  <c r="G27" i="4"/>
  <c r="G4" i="4"/>
  <c r="G28" i="4"/>
  <c r="G18" i="4"/>
  <c r="G6" i="4"/>
  <c r="G48" i="4"/>
  <c r="G51" i="4"/>
  <c r="G50" i="4"/>
  <c r="G38" i="4"/>
  <c r="G47" i="4"/>
  <c r="G41" i="4"/>
  <c r="G44" i="4"/>
  <c r="G40" i="4"/>
  <c r="G39" i="4"/>
  <c r="G49" i="4"/>
  <c r="G36" i="4"/>
  <c r="G37" i="4"/>
  <c r="G22" i="4"/>
  <c r="G23" i="4"/>
  <c r="G13" i="4"/>
  <c r="G45" i="4"/>
  <c r="G42" i="4"/>
  <c r="G46" i="4"/>
  <c r="G20" i="4"/>
  <c r="G8" i="4"/>
  <c r="G25" i="4"/>
  <c r="G16" i="4"/>
  <c r="G52" i="4"/>
  <c r="G34" i="4"/>
  <c r="G32" i="4"/>
  <c r="G26" i="4"/>
  <c r="G29" i="4"/>
  <c r="G24" i="4"/>
  <c r="G33" i="4"/>
  <c r="G11" i="4"/>
  <c r="G43" i="4"/>
  <c r="G21" i="4"/>
  <c r="G9" i="4"/>
  <c r="G7" i="4"/>
  <c r="G35" i="4"/>
  <c r="G12" i="4"/>
  <c r="G10" i="4"/>
  <c r="G19" i="4"/>
  <c r="G31" i="4"/>
  <c r="G17" i="4"/>
  <c r="G14" i="4"/>
  <c r="C53" i="4"/>
  <c r="L5" i="4" l="1"/>
  <c r="L30" i="4"/>
  <c r="L15" i="4"/>
  <c r="L27" i="4"/>
  <c r="L4" i="4"/>
  <c r="L28" i="4"/>
  <c r="L18" i="4"/>
  <c r="L6" i="4"/>
  <c r="L48" i="4"/>
  <c r="L51" i="4"/>
  <c r="L50" i="4"/>
  <c r="L38" i="4"/>
  <c r="L47" i="4"/>
  <c r="L41" i="4"/>
  <c r="L44" i="4"/>
  <c r="L40" i="4"/>
  <c r="L39" i="4"/>
  <c r="L49" i="4"/>
  <c r="L36" i="4"/>
  <c r="L37" i="4"/>
  <c r="L22" i="4"/>
  <c r="L23" i="4"/>
  <c r="L13" i="4"/>
  <c r="L45" i="4"/>
  <c r="L42" i="4"/>
  <c r="L46" i="4"/>
  <c r="L20" i="4"/>
  <c r="L8" i="4"/>
  <c r="L25" i="4"/>
  <c r="L16" i="4"/>
  <c r="L52" i="4"/>
  <c r="L34" i="4"/>
  <c r="L32" i="4"/>
  <c r="L26" i="4"/>
  <c r="L29" i="4"/>
  <c r="L24" i="4"/>
  <c r="L33" i="4"/>
  <c r="L11" i="4"/>
  <c r="L43" i="4"/>
  <c r="L21" i="4"/>
  <c r="L9" i="4"/>
  <c r="L7" i="4"/>
  <c r="L35" i="4"/>
  <c r="L12" i="4"/>
  <c r="L10" i="4"/>
  <c r="L19" i="4"/>
  <c r="L31" i="4"/>
  <c r="L17" i="4"/>
  <c r="L14" i="4"/>
  <c r="K5" i="4"/>
  <c r="K30" i="4"/>
  <c r="K15" i="4"/>
  <c r="K27" i="4"/>
  <c r="K4" i="4"/>
  <c r="K28" i="4"/>
  <c r="K18" i="4"/>
  <c r="K6" i="4"/>
  <c r="K48" i="4"/>
  <c r="K51" i="4"/>
  <c r="K50" i="4"/>
  <c r="K38" i="4"/>
  <c r="K47" i="4"/>
  <c r="K41" i="4"/>
  <c r="K44" i="4"/>
  <c r="K40" i="4"/>
  <c r="K39" i="4"/>
  <c r="K49" i="4"/>
  <c r="K36" i="4"/>
  <c r="K37" i="4"/>
  <c r="K22" i="4"/>
  <c r="K23" i="4"/>
  <c r="K13" i="4"/>
  <c r="K45" i="4"/>
  <c r="K42" i="4"/>
  <c r="K46" i="4"/>
  <c r="K20" i="4"/>
  <c r="K8" i="4"/>
  <c r="K25" i="4"/>
  <c r="K16" i="4"/>
  <c r="K52" i="4"/>
  <c r="K34" i="4"/>
  <c r="K32" i="4"/>
  <c r="K26" i="4"/>
  <c r="K29" i="4"/>
  <c r="K24" i="4"/>
  <c r="K33" i="4"/>
  <c r="K11" i="4"/>
  <c r="K43" i="4"/>
  <c r="K21" i="4"/>
  <c r="K9" i="4"/>
  <c r="K7" i="4"/>
  <c r="K35" i="4"/>
  <c r="K12" i="4"/>
  <c r="K10" i="4"/>
  <c r="K19" i="4"/>
  <c r="K31" i="4"/>
  <c r="K17" i="4"/>
  <c r="K14" i="4"/>
  <c r="E53" i="4"/>
  <c r="D53" i="4"/>
  <c r="G53" i="4" l="1"/>
  <c r="L53" i="4" l="1"/>
</calcChain>
</file>

<file path=xl/sharedStrings.xml><?xml version="1.0" encoding="utf-8"?>
<sst xmlns="http://schemas.openxmlformats.org/spreadsheetml/2006/main" count="383" uniqueCount="123">
  <si>
    <t>شهرستان</t>
  </si>
  <si>
    <t>نام مرکز</t>
  </si>
  <si>
    <t>جمعیت در سامانه سیب
به تفکیک جنس</t>
  </si>
  <si>
    <t>مرد</t>
  </si>
  <si>
    <t>زن</t>
  </si>
  <si>
    <t>نیشابور</t>
  </si>
  <si>
    <t>مرکز سلامت جامعه شهری نیشابور 6</t>
  </si>
  <si>
    <t>مرکز سلامت جامعه روستایی اسلام آباد</t>
  </si>
  <si>
    <t>مرکز سلامت جامعه روستایی ریگی</t>
  </si>
  <si>
    <t>مرکز سلامت جامعه شهری / روستایی قدمگاه</t>
  </si>
  <si>
    <t>مرکز سلامت جامعه روستایی خواجه آباد</t>
  </si>
  <si>
    <t>مرکز سلامت جامعه شهری نیشابور 7</t>
  </si>
  <si>
    <t>مرکز سلامت جامعه شهری / روستایی خیام</t>
  </si>
  <si>
    <t>مرکز سلامت جامعه روستایی عبدالله گیو</t>
  </si>
  <si>
    <t>مرکز سلامت جامعه شهری / روستایی چکنه سفلی</t>
  </si>
  <si>
    <t>مرکز سلامت جامعه روستایی رئیسی</t>
  </si>
  <si>
    <t>مرکز سلامت جامعه روستایی ماروسک</t>
  </si>
  <si>
    <t>مرکز سلامت جامعه شهری نیشابور 4</t>
  </si>
  <si>
    <t>مرکز سلامت جامعه شهری / روستایی نیشابور 2</t>
  </si>
  <si>
    <t>مرکز سلامت جامعه روستایی گلبو</t>
  </si>
  <si>
    <t>مرکز سلامت جامعه شهری نیشابور 8</t>
  </si>
  <si>
    <t>مرکز سلامت جامعه روستایی بوژمهران</t>
  </si>
  <si>
    <t>مرکز سلامت جامعه روستایی قطن آباد</t>
  </si>
  <si>
    <t>مرکز سلامت جامعه شهری نیشابور 1</t>
  </si>
  <si>
    <t>مرکز سلامت جامعه شهری / روستایی نیشابور 3</t>
  </si>
  <si>
    <t>مرکز سلامت جامعه شهری / روستایی خروین</t>
  </si>
  <si>
    <t>مرکز سلامت جامعه شهری / روستایی بار</t>
  </si>
  <si>
    <t>مرکز سلامت جامعه روستایی فدیشه</t>
  </si>
  <si>
    <t>مرکز سلامت جامعه شهری / روستایی عشق آباد</t>
  </si>
  <si>
    <t>مرکز سلامت جامعه روستایی اردمه</t>
  </si>
  <si>
    <t>مرکز سلامت جامعه روستایی اسحاق آباد</t>
  </si>
  <si>
    <t>مرکز سلامت جامعه روستایی برزنون</t>
  </si>
  <si>
    <t>مرکز سلامت جامعه روستایی حاجی آباد</t>
  </si>
  <si>
    <t>مرکز سلامت جامعه روستایی جیلو</t>
  </si>
  <si>
    <t>مرکز سلامت جامعه شهری / روستایی نیشابور 5</t>
  </si>
  <si>
    <t>مرکز سلامت جامعه شهری درود</t>
  </si>
  <si>
    <t>مرکز سلامت جامعه روستایی باغشن</t>
  </si>
  <si>
    <t>مرکز سلامت جامعه شهری نیشابور 10</t>
  </si>
  <si>
    <t>مرکز سلامت جامعه شهری نیشابور 9</t>
  </si>
  <si>
    <t>مرکز سلامت جامعه شهری نیشابور 11</t>
  </si>
  <si>
    <t>مرکز سلامت جامعه روستایی باغشن گچ</t>
  </si>
  <si>
    <t>مرکز سلامت جامعه روستایی قلعه نو جمشید</t>
  </si>
  <si>
    <t>مرکز سلامت جامعه روستایی آزادگان</t>
  </si>
  <si>
    <t>مرکز سلامت جامعه روستایی شایسته</t>
  </si>
  <si>
    <t>مرکز سلامت جامعه روستایی سالاری</t>
  </si>
  <si>
    <t>مرکز سلامت جامعه روستایی فیض آباد زرنده</t>
  </si>
  <si>
    <t>مرکز سلامت جامعه روستایی سه چوب</t>
  </si>
  <si>
    <t>جمع</t>
  </si>
  <si>
    <r>
      <t xml:space="preserve">درصد رشد جمعیت یکبار خدمت گرفته
</t>
    </r>
    <r>
      <rPr>
        <b/>
        <sz val="20"/>
        <rFont val="Arial"/>
        <family val="2"/>
        <scheme val="minor"/>
      </rPr>
      <t>در تیرماه</t>
    </r>
  </si>
  <si>
    <t>واحدهای زیرمجموعه دانشکده علوم پزشکی نیشابور از لحاظ جمعیت حداقل یکبار خدمت دریافت کرده تا تاریخ 1396/4/31</t>
  </si>
  <si>
    <t>درصد یکبار خدمت گرفته</t>
  </si>
  <si>
    <t>مرکز سلامت جامعه شهری / روستایی همت آبادشهرکهنه</t>
  </si>
  <si>
    <t>مرکز سلامت جامعه روستایی شوراب</t>
  </si>
  <si>
    <t>مرکز سلامت جامعه روستایی مرزان</t>
  </si>
  <si>
    <t>مرکز سلامت جامعه روستایی معدن عليا</t>
  </si>
  <si>
    <t>مرکز سلامت جامعه روستایی گرماب</t>
  </si>
  <si>
    <t>مرکز سلامت جامعه روستایی تقي آباد</t>
  </si>
  <si>
    <t>مرکز سلامت جامعه شهری / روستایی فيروزه</t>
  </si>
  <si>
    <t>مرکز سلامت جامعه روستایی همت آباد زماني</t>
  </si>
  <si>
    <t>فیروزه</t>
  </si>
  <si>
    <r>
      <t xml:space="preserve">جمعیت یکبار خدمت گرفته
</t>
    </r>
    <r>
      <rPr>
        <b/>
        <sz val="16"/>
        <color theme="1"/>
        <rFont val="Arial"/>
        <family val="2"/>
        <scheme val="minor"/>
      </rPr>
      <t>در پایان تیرماه</t>
    </r>
  </si>
  <si>
    <r>
      <t xml:space="preserve">تعداد جمعیت یکبار خدمت گرفته
</t>
    </r>
    <r>
      <rPr>
        <b/>
        <sz val="20"/>
        <rFont val="Arial"/>
        <family val="2"/>
        <scheme val="minor"/>
      </rPr>
      <t>در تیرماه</t>
    </r>
  </si>
  <si>
    <t>جمعیت باقیمانده براساس حد انتظار تعریف شده</t>
  </si>
  <si>
    <r>
      <t xml:space="preserve">جمعیت یکبار خدمت گرفته
</t>
    </r>
    <r>
      <rPr>
        <b/>
        <sz val="16"/>
        <color theme="1"/>
        <rFont val="Arial"/>
        <family val="2"/>
        <scheme val="minor"/>
      </rPr>
      <t>در پایان خرداد ماه</t>
    </r>
  </si>
  <si>
    <r>
      <t xml:space="preserve">درصد جمعیت یکبار خدمت گرفته
</t>
    </r>
    <r>
      <rPr>
        <b/>
        <sz val="16"/>
        <color theme="1"/>
        <rFont val="Arial"/>
        <family val="2"/>
        <scheme val="minor"/>
      </rPr>
      <t>در پایان خرداد ماه</t>
    </r>
  </si>
  <si>
    <t>واحدهای زیرمجموعه دانشکده علوم پزشکی نیشابور از لحاظ جمعیت حداقل یکبار خدمت دریافت کرده تا تاریخ 1396/5/31</t>
  </si>
  <si>
    <r>
      <t xml:space="preserve">درصد جمعیت یکبار خدمت گرفته
</t>
    </r>
    <r>
      <rPr>
        <b/>
        <sz val="16"/>
        <color theme="1"/>
        <rFont val="Arial"/>
        <family val="2"/>
        <scheme val="minor"/>
      </rPr>
      <t>در پایان تیرماه</t>
    </r>
  </si>
  <si>
    <r>
      <t xml:space="preserve">تعداد جمعیت یکبار خدمت گرفته
</t>
    </r>
    <r>
      <rPr>
        <b/>
        <sz val="20"/>
        <rFont val="Arial"/>
        <family val="2"/>
        <scheme val="minor"/>
      </rPr>
      <t>در مرداد ماه</t>
    </r>
  </si>
  <si>
    <r>
      <t xml:space="preserve">درصد رشد جمعیت یکبار خدمت گرفته
</t>
    </r>
    <r>
      <rPr>
        <b/>
        <sz val="20"/>
        <rFont val="Arial"/>
        <family val="2"/>
        <scheme val="minor"/>
      </rPr>
      <t>در مرداد ماه</t>
    </r>
  </si>
  <si>
    <t>مرکز خدمات جامع سلامت روستایی فرخک</t>
  </si>
  <si>
    <t>جمعیت در سامانه سیب</t>
  </si>
  <si>
    <t>مرکز خدمات جامع سلامت شهری نيشابور 6</t>
  </si>
  <si>
    <t>مرکز خدمات جامع سلامت روستایی اسلام آباد</t>
  </si>
  <si>
    <t>مرکز خدمات جامع سلامت روستایی ريگي</t>
  </si>
  <si>
    <t>مرکز خدمات جامع سلامت شهری / روستایی قدمگاه</t>
  </si>
  <si>
    <t>مرکز خدمات جامع سلامت روستایی خواجه آباد</t>
  </si>
  <si>
    <t>مرکز خدمات جامع سلامت شهری نيشابور 7</t>
  </si>
  <si>
    <t>مرکز خدمات جامع سلامت شهری / روستایی خيام</t>
  </si>
  <si>
    <t>مرکز خدمات جامع سلامت روستایی عبدالله گيو</t>
  </si>
  <si>
    <t>مرکز خدمات جامع سلامت شهری / روستایی چکنه سفلي</t>
  </si>
  <si>
    <t>مرکز خدمات جامع سلامت روستایی رئيسي</t>
  </si>
  <si>
    <t>مرکز خدمات جامع سلامت روستایی ماروسک</t>
  </si>
  <si>
    <t>مرکز خدمات جامع سلامت شهری نيشابور 4</t>
  </si>
  <si>
    <t>مرکز خدمات جامع سلامت شهری / روستایی نيشابور 2</t>
  </si>
  <si>
    <t>مرکز خدمات جامع سلامت روستایی گلبو</t>
  </si>
  <si>
    <t>مرکز خدمات جامع سلامت شهری نيشابور 8</t>
  </si>
  <si>
    <t>مرکز خدمات جامع سلامت روستایی بوژمهران</t>
  </si>
  <si>
    <t>مرکز خدمات جامع سلامت روستایی قطن آباد</t>
  </si>
  <si>
    <t>مرکز خدمات جامع سلامت شهری نيشابور 1</t>
  </si>
  <si>
    <t>مرکز خدمات جامع سلامت شهری / روستایی نيشابور 3</t>
  </si>
  <si>
    <t>مرکز خدمات جامع سلامت شهری / روستایی خروين</t>
  </si>
  <si>
    <t>مرکز خدمات جامع سلامت شهری / روستایی بار</t>
  </si>
  <si>
    <t>مرکز خدمات جامع سلامت روستایی فديشه</t>
  </si>
  <si>
    <t>مرکز خدمات جامع سلامت شهری / روستایی عشق آباد</t>
  </si>
  <si>
    <t>مرکز خدمات جامع سلامت روستایی اردمه</t>
  </si>
  <si>
    <t>مرکز خدمات جامع سلامت روستایی اسحاق آباد</t>
  </si>
  <si>
    <t>مرکز خدمات جامع سلامت روستایی برزنون</t>
  </si>
  <si>
    <t>مرکز خدمات جامع سلامت روستایی حاجي آباد</t>
  </si>
  <si>
    <t>مرکز خدمات جامع سلامت روستایی جيلو</t>
  </si>
  <si>
    <t>مرکز خدمات جامع سلامت شهری / روستایی نيشابور 5</t>
  </si>
  <si>
    <t>مرکز خدمات جامع سلامت شهری درود</t>
  </si>
  <si>
    <t>مرکز خدمات جامع سلامت روستایی باغشن</t>
  </si>
  <si>
    <t>مرکز خدمات جامع سلامت شهری نيشابور 10</t>
  </si>
  <si>
    <t>مرکز خدمات جامع سلامت شهری نيشابور 9</t>
  </si>
  <si>
    <t>مرکز خدمات جامع سلامت شهری نيشابور 11</t>
  </si>
  <si>
    <t>مرکز خدمات جامع سلامت روستایی باغشن گچ</t>
  </si>
  <si>
    <t>مرکز خدمات جامع سلامت روستایی قلعه نو جمشيد</t>
  </si>
  <si>
    <t>مرکز خدمات جامع سلامت روستایی آزادگان</t>
  </si>
  <si>
    <t>مرکز خدمات جامع سلامت روستایی شايسته</t>
  </si>
  <si>
    <t>مرکز خدمات جامع سلامت روستایی سالاري</t>
  </si>
  <si>
    <t>مرکز خدمات جامع سلامت روستایی فيض آباد زرنده</t>
  </si>
  <si>
    <t>مرکز خدمات جامع سلامت روستایی سه چوب</t>
  </si>
  <si>
    <t>مرکز خدمات جامع سلامت شهری / روستایی همت آبادشهرکهنه</t>
  </si>
  <si>
    <t>مرکز خدمات جامع سلامت روستایی شوراب</t>
  </si>
  <si>
    <t>مرکز خدمات جامع سلامت روستایی مرزان</t>
  </si>
  <si>
    <t>مرکز خدمات جامع سلامت روستایی معدن عليا</t>
  </si>
  <si>
    <t>مرکز خدمات جامع سلامت روستایی گرماب</t>
  </si>
  <si>
    <t>مرکز خدمات جامع سلامت روستایی تقي آباد</t>
  </si>
  <si>
    <t>مرکز خدمات جامع سلامت شهری / روستایی فيروزه</t>
  </si>
  <si>
    <t>مرکز خدمات جامع سلامت روستایی همت آباد زماني</t>
  </si>
  <si>
    <t>یکبار خدمت گرفته تا پایان تیر ماه</t>
  </si>
  <si>
    <r>
      <t xml:space="preserve">جمعیت یکبار خدمت گرفته
</t>
    </r>
    <r>
      <rPr>
        <b/>
        <sz val="16"/>
        <color theme="1"/>
        <rFont val="Arial"/>
        <family val="2"/>
        <scheme val="minor"/>
      </rPr>
      <t>در پایان مرداد ماه</t>
    </r>
  </si>
  <si>
    <t>یکبار خدمت گرفته تا پایان مرداد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</si>
</sst>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Arial"/>
      <family val="2"/>
      <charset val="178"/>
      <scheme val="minor"/>
    </font>
    <font>
      <sz val="16"/>
      <name val="B Titr"/>
      <charset val="178"/>
    </font>
    <font>
      <b/>
      <sz val="18"/>
      <color rgb="FFFF3399"/>
      <name val="Arial"/>
      <family val="2"/>
      <scheme val="minor"/>
    </font>
    <font>
      <b/>
      <sz val="12"/>
      <name val="Arial"/>
      <family val="2"/>
      <scheme val="minor"/>
    </font>
    <font>
      <b/>
      <sz val="11"/>
      <name val="Arial"/>
      <family val="2"/>
      <scheme val="minor"/>
    </font>
    <font>
      <sz val="14"/>
      <color theme="1"/>
      <name val="Arial"/>
      <family val="2"/>
      <charset val="178"/>
      <scheme val="minor"/>
    </font>
    <font>
      <b/>
      <sz val="20"/>
      <color rgb="FFFF0000"/>
      <name val="Arial"/>
      <family val="2"/>
      <scheme val="minor"/>
    </font>
    <font>
      <b/>
      <sz val="20"/>
      <color rgb="FF0070C0"/>
      <name val="Arial"/>
      <family val="2"/>
      <scheme val="minor"/>
    </font>
    <font>
      <b/>
      <sz val="14"/>
      <color rgb="FF0070C0"/>
      <name val="Arial"/>
      <family val="2"/>
      <scheme val="minor"/>
    </font>
    <font>
      <b/>
      <sz val="14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16"/>
      <name val="Arial"/>
      <family val="2"/>
      <scheme val="minor"/>
    </font>
    <font>
      <b/>
      <sz val="2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2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1" fontId="0" fillId="0" borderId="0" xfId="0" applyNumberFormat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right" vertical="center" indent="1" shrinkToFit="1"/>
    </xf>
    <xf numFmtId="0" fontId="0" fillId="0" borderId="8" xfId="0" applyFont="1" applyFill="1" applyBorder="1" applyAlignment="1">
      <alignment horizontal="center" vertical="center" shrinkToFit="1"/>
    </xf>
    <xf numFmtId="0" fontId="0" fillId="0" borderId="9" xfId="0" applyFont="1" applyFill="1" applyBorder="1" applyAlignment="1">
      <alignment horizontal="center" vertical="center" shrinkToFit="1"/>
    </xf>
    <xf numFmtId="10" fontId="0" fillId="0" borderId="8" xfId="0" applyNumberFormat="1" applyFont="1" applyFill="1" applyBorder="1" applyAlignment="1">
      <alignment horizontal="center" vertical="center" shrinkToFit="1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right" vertical="center" indent="1" shrinkToFit="1"/>
    </xf>
    <xf numFmtId="0" fontId="0" fillId="0" borderId="10" xfId="0" applyFont="1" applyFill="1" applyBorder="1" applyAlignment="1">
      <alignment horizontal="center" vertical="center" shrinkToFit="1"/>
    </xf>
    <xf numFmtId="0" fontId="0" fillId="0" borderId="11" xfId="0" applyFont="1" applyFill="1" applyBorder="1" applyAlignment="1">
      <alignment horizontal="center" vertical="center" shrinkToFit="1"/>
    </xf>
    <xf numFmtId="10" fontId="0" fillId="0" borderId="10" xfId="0" applyNumberFormat="1" applyFont="1" applyFill="1" applyBorder="1" applyAlignment="1">
      <alignment horizontal="center" vertical="center" shrinkToFit="1"/>
    </xf>
    <xf numFmtId="3" fontId="0" fillId="0" borderId="10" xfId="0" applyNumberFormat="1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7" fillId="0" borderId="13" xfId="0" applyFont="1" applyFill="1" applyBorder="1" applyAlignment="1">
      <alignment horizontal="center" vertical="center" shrinkToFit="1"/>
    </xf>
    <xf numFmtId="0" fontId="8" fillId="0" borderId="12" xfId="0" applyFont="1" applyFill="1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center" vertical="center" shrinkToFit="1"/>
    </xf>
    <xf numFmtId="10" fontId="8" fillId="0" borderId="12" xfId="0" applyNumberFormat="1" applyFont="1" applyFill="1" applyBorder="1" applyAlignment="1">
      <alignment horizontal="center" vertical="center" shrinkToFit="1"/>
    </xf>
    <xf numFmtId="0" fontId="0" fillId="0" borderId="14" xfId="0" applyFont="1" applyFill="1" applyBorder="1" applyAlignment="1">
      <alignment horizontal="center" vertical="center" shrinkToFit="1"/>
    </xf>
    <xf numFmtId="0" fontId="0" fillId="0" borderId="19" xfId="0" applyFont="1" applyFill="1" applyBorder="1" applyAlignment="1">
      <alignment horizontal="center" vertical="center" shrinkToFit="1"/>
    </xf>
    <xf numFmtId="3" fontId="0" fillId="0" borderId="19" xfId="0" applyNumberFormat="1" applyFont="1" applyFill="1" applyBorder="1" applyAlignment="1">
      <alignment horizontal="center" vertical="center" shrinkToFit="1"/>
    </xf>
    <xf numFmtId="0" fontId="8" fillId="0" borderId="21" xfId="0" applyFont="1" applyFill="1" applyBorder="1" applyAlignment="1">
      <alignment horizontal="center" vertical="center" shrinkToFit="1"/>
    </xf>
    <xf numFmtId="1" fontId="5" fillId="0" borderId="25" xfId="0" applyNumberFormat="1" applyFont="1" applyFill="1" applyBorder="1" applyAlignment="1">
      <alignment horizontal="center" vertical="center"/>
    </xf>
    <xf numFmtId="1" fontId="5" fillId="0" borderId="26" xfId="0" applyNumberFormat="1" applyFont="1" applyFill="1" applyBorder="1" applyAlignment="1">
      <alignment horizontal="center" vertical="center"/>
    </xf>
    <xf numFmtId="1" fontId="8" fillId="0" borderId="24" xfId="0" applyNumberFormat="1" applyFont="1" applyFill="1" applyBorder="1" applyAlignment="1">
      <alignment horizontal="center" vertical="center" shrinkToFit="1"/>
    </xf>
    <xf numFmtId="0" fontId="0" fillId="0" borderId="18" xfId="0" applyFont="1" applyFill="1" applyBorder="1" applyAlignment="1">
      <alignment horizontal="center" vertical="center" shrinkToFit="1"/>
    </xf>
    <xf numFmtId="0" fontId="0" fillId="0" borderId="20" xfId="0" applyFont="1" applyFill="1" applyBorder="1" applyAlignment="1">
      <alignment horizontal="center" vertical="center" shrinkToFit="1"/>
    </xf>
    <xf numFmtId="3" fontId="0" fillId="0" borderId="20" xfId="0" applyNumberFormat="1" applyFont="1" applyFill="1" applyBorder="1" applyAlignment="1">
      <alignment horizontal="center" vertical="center" shrinkToFit="1"/>
    </xf>
    <xf numFmtId="0" fontId="8" fillId="0" borderId="22" xfId="0" applyFont="1" applyFill="1" applyBorder="1" applyAlignment="1">
      <alignment horizontal="center" vertical="center" shrinkToFit="1"/>
    </xf>
    <xf numFmtId="0" fontId="13" fillId="2" borderId="3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 wrapText="1" shrinkToFit="1"/>
    </xf>
    <xf numFmtId="0" fontId="11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 shrinkToFit="1"/>
    </xf>
    <xf numFmtId="0" fontId="9" fillId="2" borderId="17" xfId="0" applyFont="1" applyFill="1" applyBorder="1" applyAlignment="1">
      <alignment horizontal="center" vertical="center" wrapText="1" shrinkToFit="1"/>
    </xf>
    <xf numFmtId="0" fontId="13" fillId="2" borderId="4" xfId="0" applyFont="1" applyFill="1" applyBorder="1" applyAlignment="1">
      <alignment horizontal="center" vertical="center" shrinkToFit="1"/>
    </xf>
    <xf numFmtId="0" fontId="13" fillId="2" borderId="16" xfId="0" applyFont="1" applyFill="1" applyBorder="1" applyAlignment="1">
      <alignment horizontal="center" vertical="center" shrinkToFit="1"/>
    </xf>
    <xf numFmtId="0" fontId="12" fillId="2" borderId="5" xfId="0" applyFont="1" applyFill="1" applyBorder="1" applyAlignment="1">
      <alignment horizontal="center" vertical="center" wrapText="1" shrinkToFit="1"/>
    </xf>
    <xf numFmtId="0" fontId="12" fillId="2" borderId="23" xfId="0" applyFont="1" applyFill="1" applyBorder="1" applyAlignment="1">
      <alignment horizontal="center" vertical="center" wrapText="1" shrinkToFit="1"/>
    </xf>
    <xf numFmtId="0" fontId="10" fillId="2" borderId="27" xfId="0" applyFont="1" applyFill="1" applyBorder="1" applyAlignment="1">
      <alignment horizontal="center" vertical="center" wrapText="1" shrinkToFit="1"/>
    </xf>
    <xf numFmtId="0" fontId="10" fillId="2" borderId="28" xfId="0" applyFont="1" applyFill="1" applyBorder="1" applyAlignment="1">
      <alignment horizontal="center" vertical="center" wrapText="1" shrinkToFit="1"/>
    </xf>
    <xf numFmtId="0" fontId="10" fillId="2" borderId="3" xfId="0" applyFont="1" applyFill="1" applyBorder="1" applyAlignment="1">
      <alignment horizontal="center" vertical="center" wrapText="1" shrinkToFit="1"/>
    </xf>
    <xf numFmtId="0" fontId="10" fillId="2" borderId="15" xfId="0" applyFont="1" applyFill="1" applyBorder="1" applyAlignment="1">
      <alignment horizontal="center" vertical="center" wrapText="1" shrinkToFit="1"/>
    </xf>
    <xf numFmtId="3" fontId="0" fillId="0" borderId="0" xfId="0" applyNumberFormat="1"/>
    <xf numFmtId="0" fontId="11" fillId="0" borderId="0" xfId="0" applyFont="1" applyAlignment="1">
      <alignment horizontal="center"/>
    </xf>
    <xf numFmtId="0" fontId="11" fillId="0" borderId="0" xfId="0" applyFont="1"/>
    <xf numFmtId="0" fontId="13" fillId="2" borderId="2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 shrinkToFit="1"/>
    </xf>
    <xf numFmtId="0" fontId="11" fillId="2" borderId="22" xfId="0" applyFont="1" applyFill="1" applyBorder="1" applyAlignment="1">
      <alignment horizontal="center" vertical="center" wrapText="1" shrinkToFit="1"/>
    </xf>
    <xf numFmtId="0" fontId="10" fillId="2" borderId="22" xfId="0" applyFont="1" applyFill="1" applyBorder="1" applyAlignment="1">
      <alignment horizontal="center" vertical="center" wrapText="1" shrinkToFit="1"/>
    </xf>
    <xf numFmtId="0" fontId="9" fillId="2" borderId="22" xfId="0" applyFont="1" applyFill="1" applyBorder="1" applyAlignment="1">
      <alignment horizontal="center" vertical="center" wrapText="1" shrinkToFit="1"/>
    </xf>
    <xf numFmtId="0" fontId="12" fillId="2" borderId="22" xfId="0" applyFont="1" applyFill="1" applyBorder="1" applyAlignment="1">
      <alignment horizontal="center" vertical="center" wrapText="1" shrinkToFit="1"/>
    </xf>
    <xf numFmtId="0" fontId="3" fillId="2" borderId="29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right" vertical="center" indent="1" shrinkToFit="1"/>
    </xf>
    <xf numFmtId="10" fontId="0" fillId="0" borderId="18" xfId="0" applyNumberFormat="1" applyFont="1" applyFill="1" applyBorder="1" applyAlignment="1">
      <alignment horizontal="center" vertical="center" shrinkToFit="1"/>
    </xf>
    <xf numFmtId="1" fontId="5" fillId="0" borderId="30" xfId="0" applyNumberFormat="1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right" vertical="center" indent="1" shrinkToFit="1"/>
    </xf>
    <xf numFmtId="10" fontId="0" fillId="0" borderId="20" xfId="0" applyNumberFormat="1" applyFont="1" applyFill="1" applyBorder="1" applyAlignment="1">
      <alignment horizontal="center" vertical="center" shrinkToFit="1"/>
    </xf>
    <xf numFmtId="1" fontId="5" fillId="0" borderId="31" xfId="0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right" vertical="center" indent="1" shrinkToFit="1"/>
    </xf>
    <xf numFmtId="0" fontId="0" fillId="0" borderId="33" xfId="0" applyFont="1" applyFill="1" applyBorder="1" applyAlignment="1">
      <alignment horizontal="center" vertical="center" shrinkToFit="1"/>
    </xf>
    <xf numFmtId="10" fontId="0" fillId="0" borderId="33" xfId="0" applyNumberFormat="1" applyFont="1" applyFill="1" applyBorder="1" applyAlignment="1">
      <alignment horizontal="center" vertical="center" shrinkToFit="1"/>
    </xf>
    <xf numFmtId="3" fontId="0" fillId="0" borderId="33" xfId="0" applyNumberFormat="1" applyFont="1" applyFill="1" applyBorder="1" applyAlignment="1">
      <alignment horizontal="center" vertical="center" shrinkToFit="1"/>
    </xf>
    <xf numFmtId="1" fontId="5" fillId="0" borderId="34" xfId="0" applyNumberFormat="1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 shrinkToFit="1"/>
    </xf>
    <xf numFmtId="0" fontId="7" fillId="0" borderId="22" xfId="0" applyFont="1" applyFill="1" applyBorder="1" applyAlignment="1">
      <alignment horizontal="center" vertical="center" shrinkToFit="1"/>
    </xf>
    <xf numFmtId="10" fontId="8" fillId="0" borderId="22" xfId="0" applyNumberFormat="1" applyFont="1" applyFill="1" applyBorder="1" applyAlignment="1">
      <alignment horizontal="center" vertical="center" shrinkToFit="1"/>
    </xf>
    <xf numFmtId="1" fontId="8" fillId="0" borderId="29" xfId="0" applyNumberFormat="1" applyFont="1" applyFill="1" applyBorder="1" applyAlignment="1">
      <alignment horizontal="center" vertical="center" shrinkToFit="1"/>
    </xf>
  </cellXfs>
  <cellStyles count="1">
    <cellStyle name="Normal" xfId="0" builtinId="0"/>
  </cellStyles>
  <dxfs count="7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FF"/>
        </patternFill>
      </fill>
    </dxf>
    <dxf>
      <fill>
        <patternFill>
          <bgColor rgb="FF0066FF"/>
        </patternFill>
      </fill>
    </dxf>
    <dxf>
      <fill>
        <patternFill>
          <bgColor rgb="FF996633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CC00"/>
        </patternFill>
      </fill>
    </dxf>
    <dxf>
      <fill>
        <patternFill>
          <bgColor rgb="FF9966FF"/>
        </patternFill>
      </fill>
    </dxf>
    <dxf>
      <font>
        <color theme="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FF"/>
        </patternFill>
      </fill>
    </dxf>
    <dxf>
      <fill>
        <patternFill>
          <bgColor rgb="FF0066FF"/>
        </patternFill>
      </fill>
    </dxf>
    <dxf>
      <fill>
        <patternFill>
          <bgColor rgb="FF996633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CC00"/>
        </patternFill>
      </fill>
    </dxf>
    <dxf>
      <fill>
        <patternFill>
          <bgColor rgb="FF9966FF"/>
        </patternFill>
      </fill>
    </dxf>
    <dxf>
      <font>
        <color theme="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FF"/>
        </patternFill>
      </fill>
    </dxf>
    <dxf>
      <fill>
        <patternFill>
          <bgColor rgb="FF0066FF"/>
        </patternFill>
      </fill>
    </dxf>
    <dxf>
      <fill>
        <patternFill>
          <bgColor rgb="FF996633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CC00"/>
        </patternFill>
      </fill>
    </dxf>
    <dxf>
      <fill>
        <patternFill>
          <bgColor rgb="FF9966FF"/>
        </patternFill>
      </fill>
    </dxf>
    <dxf>
      <fill>
        <patternFill>
          <bgColor rgb="FF00FFFF"/>
        </patternFill>
      </fill>
    </dxf>
    <dxf>
      <fill>
        <patternFill>
          <bgColor rgb="FF0066FF"/>
        </patternFill>
      </fill>
    </dxf>
    <dxf>
      <fill>
        <patternFill>
          <bgColor rgb="FF996633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CC00"/>
        </patternFill>
      </fill>
    </dxf>
    <dxf>
      <fill>
        <patternFill>
          <bgColor rgb="FF9966FF"/>
        </patternFill>
      </fill>
    </dxf>
    <dxf>
      <font>
        <color theme="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rgb="FF00FFFF"/>
        </patternFill>
      </fill>
    </dxf>
    <dxf>
      <fill>
        <patternFill>
          <bgColor rgb="FF0066FF"/>
        </patternFill>
      </fill>
    </dxf>
    <dxf>
      <fill>
        <patternFill>
          <bgColor rgb="FF996633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CC00"/>
        </patternFill>
      </fill>
    </dxf>
    <dxf>
      <fill>
        <patternFill>
          <bgColor rgb="FF9966FF"/>
        </patternFill>
      </fill>
    </dxf>
    <dxf>
      <font>
        <color theme="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rgb="FF00FFFF"/>
        </patternFill>
      </fill>
    </dxf>
    <dxf>
      <fill>
        <patternFill>
          <bgColor rgb="FF0066FF"/>
        </patternFill>
      </fill>
    </dxf>
    <dxf>
      <fill>
        <patternFill>
          <bgColor rgb="FF996633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CC00"/>
        </patternFill>
      </fill>
    </dxf>
    <dxf>
      <fill>
        <patternFill>
          <bgColor rgb="FF9966FF"/>
        </patternFill>
      </fill>
    </dxf>
    <dxf>
      <fill>
        <patternFill>
          <bgColor rgb="FF00FFFF"/>
        </patternFill>
      </fill>
    </dxf>
    <dxf>
      <fill>
        <patternFill>
          <bgColor rgb="FF0066FF"/>
        </patternFill>
      </fill>
    </dxf>
    <dxf>
      <fill>
        <patternFill>
          <bgColor rgb="FF996633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CC00"/>
        </patternFill>
      </fill>
    </dxf>
    <dxf>
      <fill>
        <patternFill>
          <bgColor rgb="FF9966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b/>
        <i val="0"/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9966FF"/>
      <color rgb="FF00CC00"/>
      <color rgb="FF66FFFF"/>
      <color rgb="FF00FFFF"/>
      <color rgb="FFFF66FF"/>
      <color rgb="FF996633"/>
      <color rgb="FF0066FF"/>
      <color rgb="FFCCFF33"/>
      <color rgb="FFFFFF99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1:M55"/>
  <sheetViews>
    <sheetView rightToLeft="1" zoomScale="92" zoomScaleNormal="92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ColWidth="9.125" defaultRowHeight="14.25" x14ac:dyDescent="0.2"/>
  <cols>
    <col min="1" max="1" width="4.125" style="2" customWidth="1"/>
    <col min="2" max="2" width="10.75" style="2" customWidth="1"/>
    <col min="3" max="3" width="35.75" style="2" customWidth="1"/>
    <col min="4" max="5" width="10" style="2" customWidth="1"/>
    <col min="6" max="8" width="18.25" style="2" customWidth="1"/>
    <col min="9" max="10" width="17.125" style="2" customWidth="1"/>
    <col min="11" max="11" width="16.125" style="2" bestFit="1" customWidth="1"/>
    <col min="12" max="12" width="17.125" style="2" customWidth="1"/>
    <col min="13" max="13" width="3.75" style="2" customWidth="1"/>
    <col min="14" max="16384" width="9.125" style="2"/>
  </cols>
  <sheetData>
    <row r="1" spans="2:13" ht="42" customHeight="1" thickBot="1" x14ac:dyDescent="0.25">
      <c r="B1" s="35" t="s">
        <v>49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1"/>
    </row>
    <row r="2" spans="2:13" ht="42" customHeight="1" x14ac:dyDescent="0.2">
      <c r="B2" s="33" t="s">
        <v>0</v>
      </c>
      <c r="C2" s="42" t="s">
        <v>1</v>
      </c>
      <c r="D2" s="36" t="s">
        <v>2</v>
      </c>
      <c r="E2" s="37"/>
      <c r="F2" s="48" t="s">
        <v>63</v>
      </c>
      <c r="G2" s="46" t="s">
        <v>64</v>
      </c>
      <c r="H2" s="46" t="s">
        <v>60</v>
      </c>
      <c r="I2" s="40" t="s">
        <v>61</v>
      </c>
      <c r="J2" s="40" t="s">
        <v>48</v>
      </c>
      <c r="K2" s="44" t="s">
        <v>50</v>
      </c>
      <c r="L2" s="38" t="s">
        <v>62</v>
      </c>
    </row>
    <row r="3" spans="2:13" ht="22.5" customHeight="1" thickBot="1" x14ac:dyDescent="0.25">
      <c r="B3" s="34"/>
      <c r="C3" s="43"/>
      <c r="D3" s="3" t="s">
        <v>3</v>
      </c>
      <c r="E3" s="4" t="s">
        <v>4</v>
      </c>
      <c r="F3" s="49"/>
      <c r="G3" s="47"/>
      <c r="H3" s="47"/>
      <c r="I3" s="41"/>
      <c r="J3" s="41"/>
      <c r="K3" s="45"/>
      <c r="L3" s="39"/>
    </row>
    <row r="4" spans="2:13" ht="18" x14ac:dyDescent="0.2">
      <c r="B4" s="6" t="s">
        <v>59</v>
      </c>
      <c r="C4" s="7" t="s">
        <v>53</v>
      </c>
      <c r="D4" s="8">
        <v>1455</v>
      </c>
      <c r="E4" s="9">
        <v>1388</v>
      </c>
      <c r="F4" s="22">
        <v>3064</v>
      </c>
      <c r="G4" s="15">
        <f t="shared" ref="G4:G35" si="0">F4/SUM(D4,E4)</f>
        <v>1.0777347871966232</v>
      </c>
      <c r="H4" s="29">
        <v>3080</v>
      </c>
      <c r="I4" s="8">
        <f>H4-F4</f>
        <v>16</v>
      </c>
      <c r="J4" s="10">
        <f>I4/SUM(D4,E4)</f>
        <v>5.627857896588111E-3</v>
      </c>
      <c r="K4" s="15">
        <f t="shared" ref="K4:K35" si="1">H4/SUM(D4,E4)</f>
        <v>1.0833626450932115</v>
      </c>
      <c r="L4" s="26">
        <f t="shared" ref="L4:L35" si="2">IF(OR(ISNUMBER(FIND("روستایی",$C4)),ISNUMBER(FIND("/",$C4))),H4-(SUM(D4,E4)*90%),IF(ISNUMBER(FIND("شهری",$C4)),H4-(SUM(D4,E4)*70%),""))</f>
        <v>521.29999999999973</v>
      </c>
    </row>
    <row r="5" spans="2:13" ht="18" x14ac:dyDescent="0.2">
      <c r="B5" s="11" t="s">
        <v>59</v>
      </c>
      <c r="C5" s="12" t="s">
        <v>51</v>
      </c>
      <c r="D5" s="13">
        <v>2951</v>
      </c>
      <c r="E5" s="14">
        <v>2835</v>
      </c>
      <c r="F5" s="23">
        <v>5594</v>
      </c>
      <c r="G5" s="15">
        <f t="shared" si="0"/>
        <v>0.96681645350846868</v>
      </c>
      <c r="H5" s="30">
        <v>5877</v>
      </c>
      <c r="I5" s="13">
        <f t="shared" ref="I5:I52" si="3">H5-F5</f>
        <v>283</v>
      </c>
      <c r="J5" s="15">
        <f t="shared" ref="J5:J52" si="4">I5/SUM(D5,E5)</f>
        <v>4.8911164880746628E-2</v>
      </c>
      <c r="K5" s="15">
        <f t="shared" si="1"/>
        <v>1.0157276183892154</v>
      </c>
      <c r="L5" s="27">
        <f t="shared" si="2"/>
        <v>669.59999999999945</v>
      </c>
    </row>
    <row r="6" spans="2:13" ht="18" x14ac:dyDescent="0.2">
      <c r="B6" s="11" t="s">
        <v>59</v>
      </c>
      <c r="C6" s="12" t="s">
        <v>56</v>
      </c>
      <c r="D6" s="13">
        <v>1933</v>
      </c>
      <c r="E6" s="14">
        <v>1657</v>
      </c>
      <c r="F6" s="23">
        <v>3466</v>
      </c>
      <c r="G6" s="15">
        <f t="shared" si="0"/>
        <v>0.96545961002785519</v>
      </c>
      <c r="H6" s="30">
        <v>3669</v>
      </c>
      <c r="I6" s="13">
        <f t="shared" si="3"/>
        <v>203</v>
      </c>
      <c r="J6" s="15">
        <f t="shared" si="4"/>
        <v>5.6545961002785514E-2</v>
      </c>
      <c r="K6" s="15">
        <f t="shared" si="1"/>
        <v>1.0220055710306406</v>
      </c>
      <c r="L6" s="27">
        <f t="shared" si="2"/>
        <v>438</v>
      </c>
    </row>
    <row r="7" spans="2:13" ht="18" x14ac:dyDescent="0.2">
      <c r="B7" s="11" t="s">
        <v>5</v>
      </c>
      <c r="C7" s="12" t="s">
        <v>21</v>
      </c>
      <c r="D7" s="13">
        <v>2406</v>
      </c>
      <c r="E7" s="14">
        <v>2321</v>
      </c>
      <c r="F7" s="23">
        <v>4553</v>
      </c>
      <c r="G7" s="15">
        <f t="shared" si="0"/>
        <v>0.96319018404907975</v>
      </c>
      <c r="H7" s="30">
        <v>4642</v>
      </c>
      <c r="I7" s="13">
        <f t="shared" si="3"/>
        <v>89</v>
      </c>
      <c r="J7" s="15">
        <f t="shared" si="4"/>
        <v>1.882800930822932E-2</v>
      </c>
      <c r="K7" s="15">
        <f t="shared" si="1"/>
        <v>0.98201819335730911</v>
      </c>
      <c r="L7" s="27">
        <f t="shared" si="2"/>
        <v>387.69999999999982</v>
      </c>
    </row>
    <row r="8" spans="2:13" ht="18" x14ac:dyDescent="0.2">
      <c r="B8" s="11" t="s">
        <v>5</v>
      </c>
      <c r="C8" s="12" t="s">
        <v>19</v>
      </c>
      <c r="D8" s="13">
        <v>1639</v>
      </c>
      <c r="E8" s="14">
        <v>1561</v>
      </c>
      <c r="F8" s="23">
        <v>2866</v>
      </c>
      <c r="G8" s="15">
        <f t="shared" si="0"/>
        <v>0.895625</v>
      </c>
      <c r="H8" s="30">
        <v>3186</v>
      </c>
      <c r="I8" s="13">
        <f t="shared" si="3"/>
        <v>320</v>
      </c>
      <c r="J8" s="15">
        <f t="shared" si="4"/>
        <v>0.1</v>
      </c>
      <c r="K8" s="15">
        <f t="shared" si="1"/>
        <v>0.99562499999999998</v>
      </c>
      <c r="L8" s="27">
        <f t="shared" si="2"/>
        <v>306</v>
      </c>
    </row>
    <row r="9" spans="2:13" ht="18" x14ac:dyDescent="0.2">
      <c r="B9" s="11" t="s">
        <v>5</v>
      </c>
      <c r="C9" s="12" t="s">
        <v>33</v>
      </c>
      <c r="D9" s="13">
        <v>2738</v>
      </c>
      <c r="E9" s="14">
        <v>2617</v>
      </c>
      <c r="F9" s="24">
        <v>4660</v>
      </c>
      <c r="G9" s="15">
        <f t="shared" si="0"/>
        <v>0.87021475256769376</v>
      </c>
      <c r="H9" s="31">
        <v>4915</v>
      </c>
      <c r="I9" s="16">
        <f t="shared" si="3"/>
        <v>255</v>
      </c>
      <c r="J9" s="15">
        <f t="shared" si="4"/>
        <v>4.7619047619047616E-2</v>
      </c>
      <c r="K9" s="15">
        <f t="shared" si="1"/>
        <v>0.91783380018674132</v>
      </c>
      <c r="L9" s="27">
        <f t="shared" si="2"/>
        <v>95.5</v>
      </c>
    </row>
    <row r="10" spans="2:13" ht="18" x14ac:dyDescent="0.2">
      <c r="B10" s="11" t="s">
        <v>5</v>
      </c>
      <c r="C10" s="12" t="s">
        <v>36</v>
      </c>
      <c r="D10" s="13">
        <v>4426</v>
      </c>
      <c r="E10" s="14">
        <v>4344</v>
      </c>
      <c r="F10" s="23">
        <v>7620</v>
      </c>
      <c r="G10" s="15">
        <f t="shared" si="0"/>
        <v>0.8688711516533637</v>
      </c>
      <c r="H10" s="30">
        <v>8490</v>
      </c>
      <c r="I10" s="13">
        <f t="shared" si="3"/>
        <v>870</v>
      </c>
      <c r="J10" s="15">
        <f t="shared" si="4"/>
        <v>9.9201824401368308E-2</v>
      </c>
      <c r="K10" s="15">
        <f t="shared" si="1"/>
        <v>0.96807297605473208</v>
      </c>
      <c r="L10" s="27">
        <f t="shared" si="2"/>
        <v>597</v>
      </c>
    </row>
    <row r="11" spans="2:13" ht="18" x14ac:dyDescent="0.2">
      <c r="B11" s="11" t="s">
        <v>5</v>
      </c>
      <c r="C11" s="12" t="s">
        <v>8</v>
      </c>
      <c r="D11" s="13">
        <v>2328</v>
      </c>
      <c r="E11" s="14">
        <v>2153</v>
      </c>
      <c r="F11" s="23">
        <v>3776</v>
      </c>
      <c r="G11" s="15">
        <f t="shared" si="0"/>
        <v>0.84266904708770363</v>
      </c>
      <c r="H11" s="30">
        <v>4347</v>
      </c>
      <c r="I11" s="13">
        <f t="shared" si="3"/>
        <v>571</v>
      </c>
      <c r="J11" s="15">
        <f t="shared" si="4"/>
        <v>0.12742691363534925</v>
      </c>
      <c r="K11" s="15">
        <f t="shared" si="1"/>
        <v>0.97009596072305293</v>
      </c>
      <c r="L11" s="27">
        <f t="shared" si="2"/>
        <v>314.09999999999991</v>
      </c>
    </row>
    <row r="12" spans="2:13" ht="18" x14ac:dyDescent="0.2">
      <c r="B12" s="11" t="s">
        <v>5</v>
      </c>
      <c r="C12" s="12" t="s">
        <v>40</v>
      </c>
      <c r="D12" s="13">
        <v>2752</v>
      </c>
      <c r="E12" s="14">
        <v>2638</v>
      </c>
      <c r="F12" s="23">
        <v>4462</v>
      </c>
      <c r="G12" s="15">
        <f t="shared" si="0"/>
        <v>0.82782931354359923</v>
      </c>
      <c r="H12" s="30">
        <v>4716</v>
      </c>
      <c r="I12" s="13">
        <f t="shared" si="3"/>
        <v>254</v>
      </c>
      <c r="J12" s="15">
        <f t="shared" si="4"/>
        <v>4.712430426716141E-2</v>
      </c>
      <c r="K12" s="15">
        <f t="shared" si="1"/>
        <v>0.87495361781076064</v>
      </c>
      <c r="L12" s="27">
        <f t="shared" si="2"/>
        <v>-135</v>
      </c>
    </row>
    <row r="13" spans="2:13" ht="18" x14ac:dyDescent="0.2">
      <c r="B13" s="11" t="s">
        <v>5</v>
      </c>
      <c r="C13" s="12" t="s">
        <v>12</v>
      </c>
      <c r="D13" s="13">
        <v>3071</v>
      </c>
      <c r="E13" s="14">
        <v>2921</v>
      </c>
      <c r="F13" s="23">
        <v>4935</v>
      </c>
      <c r="G13" s="15">
        <f t="shared" si="0"/>
        <v>0.82359813084112155</v>
      </c>
      <c r="H13" s="30">
        <v>5502</v>
      </c>
      <c r="I13" s="13">
        <f t="shared" si="3"/>
        <v>567</v>
      </c>
      <c r="J13" s="15">
        <f t="shared" si="4"/>
        <v>9.4626168224299062E-2</v>
      </c>
      <c r="K13" s="15">
        <f t="shared" si="1"/>
        <v>0.91822429906542058</v>
      </c>
      <c r="L13" s="27">
        <f t="shared" si="2"/>
        <v>109.19999999999982</v>
      </c>
    </row>
    <row r="14" spans="2:13" ht="18" x14ac:dyDescent="0.2">
      <c r="B14" s="11" t="s">
        <v>5</v>
      </c>
      <c r="C14" s="12" t="s">
        <v>29</v>
      </c>
      <c r="D14" s="13">
        <v>2779</v>
      </c>
      <c r="E14" s="14">
        <v>2610</v>
      </c>
      <c r="F14" s="23">
        <v>4403</v>
      </c>
      <c r="G14" s="15">
        <f t="shared" si="0"/>
        <v>0.81703470031545744</v>
      </c>
      <c r="H14" s="30">
        <v>5138</v>
      </c>
      <c r="I14" s="13">
        <f t="shared" si="3"/>
        <v>735</v>
      </c>
      <c r="J14" s="15">
        <f t="shared" si="4"/>
        <v>0.13638894043421784</v>
      </c>
      <c r="K14" s="15">
        <f t="shared" si="1"/>
        <v>0.95342364074967523</v>
      </c>
      <c r="L14" s="27">
        <f t="shared" si="2"/>
        <v>287.89999999999964</v>
      </c>
    </row>
    <row r="15" spans="2:13" ht="18" x14ac:dyDescent="0.2">
      <c r="B15" s="11" t="s">
        <v>59</v>
      </c>
      <c r="C15" s="12" t="s">
        <v>58</v>
      </c>
      <c r="D15" s="13">
        <v>2149</v>
      </c>
      <c r="E15" s="14">
        <v>2148</v>
      </c>
      <c r="F15" s="23">
        <v>3490</v>
      </c>
      <c r="G15" s="15">
        <f t="shared" si="0"/>
        <v>0.81219455434023735</v>
      </c>
      <c r="H15" s="30">
        <v>3710</v>
      </c>
      <c r="I15" s="13">
        <f t="shared" si="3"/>
        <v>220</v>
      </c>
      <c r="J15" s="15">
        <f t="shared" si="4"/>
        <v>5.1198510588782872E-2</v>
      </c>
      <c r="K15" s="15">
        <f t="shared" si="1"/>
        <v>0.86339306492902024</v>
      </c>
      <c r="L15" s="27">
        <f t="shared" si="2"/>
        <v>-157.30000000000018</v>
      </c>
    </row>
    <row r="16" spans="2:13" ht="18" x14ac:dyDescent="0.2">
      <c r="B16" s="11" t="s">
        <v>5</v>
      </c>
      <c r="C16" s="12" t="s">
        <v>22</v>
      </c>
      <c r="D16" s="13">
        <v>1998</v>
      </c>
      <c r="E16" s="14">
        <v>1870</v>
      </c>
      <c r="F16" s="23">
        <v>3119</v>
      </c>
      <c r="G16" s="15">
        <f t="shared" si="0"/>
        <v>0.80635987590486036</v>
      </c>
      <c r="H16" s="30">
        <v>3850</v>
      </c>
      <c r="I16" s="13">
        <f t="shared" si="3"/>
        <v>731</v>
      </c>
      <c r="J16" s="15">
        <f t="shared" si="4"/>
        <v>0.18898655635987591</v>
      </c>
      <c r="K16" s="15">
        <f t="shared" si="1"/>
        <v>0.99534643226473629</v>
      </c>
      <c r="L16" s="27">
        <f t="shared" si="2"/>
        <v>368.79999999999973</v>
      </c>
    </row>
    <row r="17" spans="2:12" ht="18" x14ac:dyDescent="0.2">
      <c r="B17" s="11" t="s">
        <v>5</v>
      </c>
      <c r="C17" s="12" t="s">
        <v>30</v>
      </c>
      <c r="D17" s="13">
        <v>4209</v>
      </c>
      <c r="E17" s="14">
        <v>4053</v>
      </c>
      <c r="F17" s="23">
        <v>6599</v>
      </c>
      <c r="G17" s="15">
        <f t="shared" si="0"/>
        <v>0.79871701767126602</v>
      </c>
      <c r="H17" s="30">
        <v>7345</v>
      </c>
      <c r="I17" s="13">
        <f t="shared" si="3"/>
        <v>746</v>
      </c>
      <c r="J17" s="15">
        <f t="shared" si="4"/>
        <v>9.0292907286371335E-2</v>
      </c>
      <c r="K17" s="15">
        <f t="shared" si="1"/>
        <v>0.88900992495763742</v>
      </c>
      <c r="L17" s="27">
        <f t="shared" si="2"/>
        <v>-90.800000000000182</v>
      </c>
    </row>
    <row r="18" spans="2:12" ht="18" x14ac:dyDescent="0.2">
      <c r="B18" s="11" t="s">
        <v>59</v>
      </c>
      <c r="C18" s="12" t="s">
        <v>52</v>
      </c>
      <c r="D18" s="13">
        <v>1686</v>
      </c>
      <c r="E18" s="14">
        <v>1577</v>
      </c>
      <c r="F18" s="23">
        <v>2579</v>
      </c>
      <c r="G18" s="15">
        <f t="shared" si="0"/>
        <v>0.79037695372356731</v>
      </c>
      <c r="H18" s="30">
        <v>3020</v>
      </c>
      <c r="I18" s="13">
        <f t="shared" si="3"/>
        <v>441</v>
      </c>
      <c r="J18" s="15">
        <f t="shared" si="4"/>
        <v>0.13515170088875267</v>
      </c>
      <c r="K18" s="15">
        <f t="shared" si="1"/>
        <v>0.92552865461231992</v>
      </c>
      <c r="L18" s="27">
        <f t="shared" si="2"/>
        <v>83.299999999999727</v>
      </c>
    </row>
    <row r="19" spans="2:12" ht="18" x14ac:dyDescent="0.2">
      <c r="B19" s="11" t="s">
        <v>5</v>
      </c>
      <c r="C19" s="12" t="s">
        <v>42</v>
      </c>
      <c r="D19" s="13">
        <v>3612</v>
      </c>
      <c r="E19" s="14">
        <v>3406</v>
      </c>
      <c r="F19" s="23">
        <v>5424</v>
      </c>
      <c r="G19" s="15">
        <f t="shared" si="0"/>
        <v>0.77286976346537473</v>
      </c>
      <c r="H19" s="30">
        <v>6763</v>
      </c>
      <c r="I19" s="13">
        <f t="shared" si="3"/>
        <v>1339</v>
      </c>
      <c r="J19" s="15">
        <f t="shared" si="4"/>
        <v>0.1907950983186093</v>
      </c>
      <c r="K19" s="15">
        <f t="shared" si="1"/>
        <v>0.96366486178398403</v>
      </c>
      <c r="L19" s="27">
        <f t="shared" si="2"/>
        <v>446.80000000000018</v>
      </c>
    </row>
    <row r="20" spans="2:12" ht="18" x14ac:dyDescent="0.2">
      <c r="B20" s="11" t="s">
        <v>5</v>
      </c>
      <c r="C20" s="12" t="s">
        <v>16</v>
      </c>
      <c r="D20" s="13">
        <v>2860</v>
      </c>
      <c r="E20" s="14">
        <v>2756</v>
      </c>
      <c r="F20" s="23">
        <v>4311</v>
      </c>
      <c r="G20" s="15">
        <f t="shared" si="0"/>
        <v>0.76762820512820518</v>
      </c>
      <c r="H20" s="30">
        <v>4769</v>
      </c>
      <c r="I20" s="13">
        <f t="shared" si="3"/>
        <v>458</v>
      </c>
      <c r="J20" s="15">
        <f t="shared" si="4"/>
        <v>8.155270655270655E-2</v>
      </c>
      <c r="K20" s="15">
        <f t="shared" si="1"/>
        <v>0.8491809116809117</v>
      </c>
      <c r="L20" s="27">
        <f t="shared" si="2"/>
        <v>-285.40000000000055</v>
      </c>
    </row>
    <row r="21" spans="2:12" ht="18" x14ac:dyDescent="0.2">
      <c r="B21" s="11" t="s">
        <v>5</v>
      </c>
      <c r="C21" s="12" t="s">
        <v>32</v>
      </c>
      <c r="D21" s="13">
        <v>2848</v>
      </c>
      <c r="E21" s="14">
        <v>2696</v>
      </c>
      <c r="F21" s="23">
        <v>4249</v>
      </c>
      <c r="G21" s="15">
        <f t="shared" si="0"/>
        <v>0.76641414141414144</v>
      </c>
      <c r="H21" s="30">
        <v>4375</v>
      </c>
      <c r="I21" s="13">
        <f t="shared" si="3"/>
        <v>126</v>
      </c>
      <c r="J21" s="15">
        <f t="shared" si="4"/>
        <v>2.2727272727272728E-2</v>
      </c>
      <c r="K21" s="15">
        <f t="shared" si="1"/>
        <v>0.78914141414141414</v>
      </c>
      <c r="L21" s="27">
        <f t="shared" si="2"/>
        <v>-614.60000000000036</v>
      </c>
    </row>
    <row r="22" spans="2:12" ht="18" x14ac:dyDescent="0.2">
      <c r="B22" s="11" t="s">
        <v>5</v>
      </c>
      <c r="C22" s="12" t="s">
        <v>9</v>
      </c>
      <c r="D22" s="13">
        <v>4231</v>
      </c>
      <c r="E22" s="14">
        <v>4071</v>
      </c>
      <c r="F22" s="23">
        <v>6203</v>
      </c>
      <c r="G22" s="15">
        <f t="shared" si="0"/>
        <v>0.74716935678149843</v>
      </c>
      <c r="H22" s="30">
        <v>6946</v>
      </c>
      <c r="I22" s="13">
        <f t="shared" si="3"/>
        <v>743</v>
      </c>
      <c r="J22" s="15">
        <f t="shared" si="4"/>
        <v>8.9496506865815464E-2</v>
      </c>
      <c r="K22" s="15">
        <f t="shared" si="1"/>
        <v>0.83666586364731388</v>
      </c>
      <c r="L22" s="27">
        <f t="shared" si="2"/>
        <v>-525.80000000000018</v>
      </c>
    </row>
    <row r="23" spans="2:12" ht="18" x14ac:dyDescent="0.2">
      <c r="B23" s="11" t="s">
        <v>5</v>
      </c>
      <c r="C23" s="12" t="s">
        <v>28</v>
      </c>
      <c r="D23" s="13">
        <v>3955</v>
      </c>
      <c r="E23" s="14">
        <v>3742</v>
      </c>
      <c r="F23" s="23">
        <v>5680</v>
      </c>
      <c r="G23" s="15">
        <f t="shared" si="0"/>
        <v>0.73794985059113938</v>
      </c>
      <c r="H23" s="30">
        <v>6705</v>
      </c>
      <c r="I23" s="13">
        <f t="shared" si="3"/>
        <v>1025</v>
      </c>
      <c r="J23" s="15">
        <f t="shared" si="4"/>
        <v>0.13316876705209821</v>
      </c>
      <c r="K23" s="15">
        <f t="shared" si="1"/>
        <v>0.87111861764323761</v>
      </c>
      <c r="L23" s="27">
        <f t="shared" si="2"/>
        <v>-222.30000000000018</v>
      </c>
    </row>
    <row r="24" spans="2:12" ht="18" x14ac:dyDescent="0.2">
      <c r="B24" s="11" t="s">
        <v>5</v>
      </c>
      <c r="C24" s="12" t="s">
        <v>44</v>
      </c>
      <c r="D24" s="13">
        <v>2230</v>
      </c>
      <c r="E24" s="14">
        <v>2083</v>
      </c>
      <c r="F24" s="23">
        <v>3112</v>
      </c>
      <c r="G24" s="15">
        <f t="shared" si="0"/>
        <v>0.72153953164850448</v>
      </c>
      <c r="H24" s="30">
        <v>3885</v>
      </c>
      <c r="I24" s="13">
        <f t="shared" si="3"/>
        <v>773</v>
      </c>
      <c r="J24" s="15">
        <f t="shared" si="4"/>
        <v>0.17922559703222815</v>
      </c>
      <c r="K24" s="15">
        <f t="shared" si="1"/>
        <v>0.90076512868073266</v>
      </c>
      <c r="L24" s="27">
        <f t="shared" si="2"/>
        <v>3.2999999999997272</v>
      </c>
    </row>
    <row r="25" spans="2:12" ht="18" x14ac:dyDescent="0.2">
      <c r="B25" s="11" t="s">
        <v>5</v>
      </c>
      <c r="C25" s="12" t="s">
        <v>41</v>
      </c>
      <c r="D25" s="13">
        <v>2514</v>
      </c>
      <c r="E25" s="14">
        <v>2378</v>
      </c>
      <c r="F25" s="23">
        <v>3509</v>
      </c>
      <c r="G25" s="15">
        <f t="shared" si="0"/>
        <v>0.71729354047424365</v>
      </c>
      <c r="H25" s="30">
        <v>3773</v>
      </c>
      <c r="I25" s="13">
        <f t="shared" si="3"/>
        <v>264</v>
      </c>
      <c r="J25" s="15">
        <f t="shared" si="4"/>
        <v>5.3965658217497957E-2</v>
      </c>
      <c r="K25" s="15">
        <f t="shared" si="1"/>
        <v>0.77125919869174164</v>
      </c>
      <c r="L25" s="27">
        <f t="shared" si="2"/>
        <v>-629.80000000000018</v>
      </c>
    </row>
    <row r="26" spans="2:12" ht="18" x14ac:dyDescent="0.2">
      <c r="B26" s="11" t="s">
        <v>5</v>
      </c>
      <c r="C26" s="12" t="s">
        <v>43</v>
      </c>
      <c r="D26" s="13">
        <v>1573</v>
      </c>
      <c r="E26" s="14">
        <v>1572</v>
      </c>
      <c r="F26" s="23">
        <v>2216</v>
      </c>
      <c r="G26" s="15">
        <f t="shared" si="0"/>
        <v>0.70461049284578692</v>
      </c>
      <c r="H26" s="30">
        <v>2674</v>
      </c>
      <c r="I26" s="13">
        <f t="shared" si="3"/>
        <v>458</v>
      </c>
      <c r="J26" s="15">
        <f t="shared" si="4"/>
        <v>0.14562798092209858</v>
      </c>
      <c r="K26" s="15">
        <f t="shared" si="1"/>
        <v>0.85023847376788553</v>
      </c>
      <c r="L26" s="27">
        <f t="shared" si="2"/>
        <v>-156.5</v>
      </c>
    </row>
    <row r="27" spans="2:12" ht="18" x14ac:dyDescent="0.2">
      <c r="B27" s="11" t="s">
        <v>59</v>
      </c>
      <c r="C27" s="12" t="s">
        <v>54</v>
      </c>
      <c r="D27" s="13">
        <v>1134</v>
      </c>
      <c r="E27" s="14">
        <v>1048</v>
      </c>
      <c r="F27" s="23">
        <v>1532</v>
      </c>
      <c r="G27" s="15">
        <f t="shared" si="0"/>
        <v>0.70210815765352885</v>
      </c>
      <c r="H27" s="30">
        <v>1612</v>
      </c>
      <c r="I27" s="13">
        <f t="shared" si="3"/>
        <v>80</v>
      </c>
      <c r="J27" s="15">
        <f t="shared" si="4"/>
        <v>3.6663611365719523E-2</v>
      </c>
      <c r="K27" s="15">
        <f t="shared" si="1"/>
        <v>0.73877176901924835</v>
      </c>
      <c r="L27" s="27">
        <f t="shared" si="2"/>
        <v>-351.79999999999995</v>
      </c>
    </row>
    <row r="28" spans="2:12" ht="18" x14ac:dyDescent="0.2">
      <c r="B28" s="11" t="s">
        <v>59</v>
      </c>
      <c r="C28" s="12" t="s">
        <v>55</v>
      </c>
      <c r="D28" s="13">
        <v>3415</v>
      </c>
      <c r="E28" s="14">
        <v>3200</v>
      </c>
      <c r="F28" s="23">
        <v>4546</v>
      </c>
      <c r="G28" s="15">
        <f t="shared" si="0"/>
        <v>0.68722600151171576</v>
      </c>
      <c r="H28" s="30">
        <v>5296</v>
      </c>
      <c r="I28" s="13">
        <f t="shared" si="3"/>
        <v>750</v>
      </c>
      <c r="J28" s="15">
        <f t="shared" si="4"/>
        <v>0.11337868480725624</v>
      </c>
      <c r="K28" s="15">
        <f t="shared" si="1"/>
        <v>0.80060468631897208</v>
      </c>
      <c r="L28" s="27">
        <f t="shared" si="2"/>
        <v>-657.5</v>
      </c>
    </row>
    <row r="29" spans="2:12" ht="18" x14ac:dyDescent="0.2">
      <c r="B29" s="11" t="s">
        <v>5</v>
      </c>
      <c r="C29" s="12" t="s">
        <v>46</v>
      </c>
      <c r="D29" s="13">
        <v>3205</v>
      </c>
      <c r="E29" s="14">
        <v>3064</v>
      </c>
      <c r="F29" s="23">
        <v>4273</v>
      </c>
      <c r="G29" s="15">
        <f t="shared" si="0"/>
        <v>0.681607911947679</v>
      </c>
      <c r="H29" s="30">
        <v>4332</v>
      </c>
      <c r="I29" s="13">
        <f t="shared" si="3"/>
        <v>59</v>
      </c>
      <c r="J29" s="15">
        <f t="shared" si="4"/>
        <v>9.4113893762960595E-3</v>
      </c>
      <c r="K29" s="15">
        <f t="shared" si="1"/>
        <v>0.69101930132397515</v>
      </c>
      <c r="L29" s="27">
        <f t="shared" si="2"/>
        <v>-1310.1000000000004</v>
      </c>
    </row>
    <row r="30" spans="2:12" ht="18" x14ac:dyDescent="0.2">
      <c r="B30" s="11" t="s">
        <v>59</v>
      </c>
      <c r="C30" s="12" t="s">
        <v>57</v>
      </c>
      <c r="D30" s="13">
        <v>7482</v>
      </c>
      <c r="E30" s="14">
        <v>6975</v>
      </c>
      <c r="F30" s="23">
        <v>9819</v>
      </c>
      <c r="G30" s="15">
        <f t="shared" si="0"/>
        <v>0.67918655322681054</v>
      </c>
      <c r="H30" s="30">
        <v>11098</v>
      </c>
      <c r="I30" s="13">
        <f t="shared" si="3"/>
        <v>1279</v>
      </c>
      <c r="J30" s="15">
        <f t="shared" si="4"/>
        <v>8.8469253648751467E-2</v>
      </c>
      <c r="K30" s="15">
        <f t="shared" si="1"/>
        <v>0.76765580687556201</v>
      </c>
      <c r="L30" s="27">
        <f t="shared" si="2"/>
        <v>-1913.3000000000011</v>
      </c>
    </row>
    <row r="31" spans="2:12" ht="18" x14ac:dyDescent="0.2">
      <c r="B31" s="11" t="s">
        <v>5</v>
      </c>
      <c r="C31" s="12" t="s">
        <v>7</v>
      </c>
      <c r="D31" s="13">
        <v>4254</v>
      </c>
      <c r="E31" s="14">
        <v>4030</v>
      </c>
      <c r="F31" s="24">
        <v>5382</v>
      </c>
      <c r="G31" s="15">
        <f t="shared" si="0"/>
        <v>0.64968614196040564</v>
      </c>
      <c r="H31" s="31">
        <v>6415</v>
      </c>
      <c r="I31" s="16">
        <f t="shared" si="3"/>
        <v>1033</v>
      </c>
      <c r="J31" s="15">
        <f t="shared" si="4"/>
        <v>0.12469821342346693</v>
      </c>
      <c r="K31" s="15">
        <f t="shared" si="1"/>
        <v>0.77438435538387251</v>
      </c>
      <c r="L31" s="27">
        <f t="shared" si="2"/>
        <v>-1040.6000000000004</v>
      </c>
    </row>
    <row r="32" spans="2:12" ht="18" x14ac:dyDescent="0.2">
      <c r="B32" s="11" t="s">
        <v>5</v>
      </c>
      <c r="C32" s="12" t="s">
        <v>13</v>
      </c>
      <c r="D32" s="13">
        <v>2014</v>
      </c>
      <c r="E32" s="14">
        <v>2007</v>
      </c>
      <c r="F32" s="23">
        <v>2472</v>
      </c>
      <c r="G32" s="15">
        <f t="shared" si="0"/>
        <v>0.61477244466550607</v>
      </c>
      <c r="H32" s="30">
        <v>2731</v>
      </c>
      <c r="I32" s="13">
        <f t="shared" si="3"/>
        <v>259</v>
      </c>
      <c r="J32" s="15">
        <f t="shared" si="4"/>
        <v>6.4411837851280782E-2</v>
      </c>
      <c r="K32" s="15">
        <f t="shared" si="1"/>
        <v>0.67918428251678686</v>
      </c>
      <c r="L32" s="27">
        <f t="shared" si="2"/>
        <v>-887.90000000000009</v>
      </c>
    </row>
    <row r="33" spans="2:12" ht="18" x14ac:dyDescent="0.2">
      <c r="B33" s="11" t="s">
        <v>5</v>
      </c>
      <c r="C33" s="12" t="s">
        <v>15</v>
      </c>
      <c r="D33" s="13">
        <v>3518</v>
      </c>
      <c r="E33" s="14">
        <v>3344</v>
      </c>
      <c r="F33" s="23">
        <v>4217</v>
      </c>
      <c r="G33" s="15">
        <f t="shared" si="0"/>
        <v>0.61454386476245992</v>
      </c>
      <c r="H33" s="30">
        <v>4763</v>
      </c>
      <c r="I33" s="13">
        <f t="shared" si="3"/>
        <v>546</v>
      </c>
      <c r="J33" s="15">
        <f t="shared" si="4"/>
        <v>7.9568638880792769E-2</v>
      </c>
      <c r="K33" s="15">
        <f t="shared" si="1"/>
        <v>0.69411250364325272</v>
      </c>
      <c r="L33" s="27">
        <f t="shared" si="2"/>
        <v>-1412.8000000000002</v>
      </c>
    </row>
    <row r="34" spans="2:12" ht="18" x14ac:dyDescent="0.2">
      <c r="B34" s="11" t="s">
        <v>5</v>
      </c>
      <c r="C34" s="12" t="s">
        <v>27</v>
      </c>
      <c r="D34" s="13">
        <v>3336</v>
      </c>
      <c r="E34" s="14">
        <v>3225</v>
      </c>
      <c r="F34" s="23">
        <v>3579</v>
      </c>
      <c r="G34" s="15">
        <f t="shared" si="0"/>
        <v>0.54549611339734794</v>
      </c>
      <c r="H34" s="30">
        <v>4410</v>
      </c>
      <c r="I34" s="13">
        <f t="shared" si="3"/>
        <v>831</v>
      </c>
      <c r="J34" s="15">
        <f t="shared" si="4"/>
        <v>0.12665752171925013</v>
      </c>
      <c r="K34" s="15">
        <f t="shared" si="1"/>
        <v>0.67215363511659809</v>
      </c>
      <c r="L34" s="27">
        <f t="shared" si="2"/>
        <v>-1494.9000000000005</v>
      </c>
    </row>
    <row r="35" spans="2:12" ht="18" x14ac:dyDescent="0.2">
      <c r="B35" s="11" t="s">
        <v>5</v>
      </c>
      <c r="C35" s="12" t="s">
        <v>31</v>
      </c>
      <c r="D35" s="13">
        <v>2209</v>
      </c>
      <c r="E35" s="14">
        <v>2069</v>
      </c>
      <c r="F35" s="23">
        <v>2319</v>
      </c>
      <c r="G35" s="15">
        <f t="shared" si="0"/>
        <v>0.54207573632538575</v>
      </c>
      <c r="H35" s="30">
        <v>2580</v>
      </c>
      <c r="I35" s="13">
        <f t="shared" si="3"/>
        <v>261</v>
      </c>
      <c r="J35" s="15">
        <f t="shared" si="4"/>
        <v>6.1009817671809255E-2</v>
      </c>
      <c r="K35" s="15">
        <f t="shared" si="1"/>
        <v>0.60308555399719499</v>
      </c>
      <c r="L35" s="27">
        <f t="shared" si="2"/>
        <v>-1270.2000000000003</v>
      </c>
    </row>
    <row r="36" spans="2:12" ht="18" x14ac:dyDescent="0.2">
      <c r="B36" s="11" t="s">
        <v>5</v>
      </c>
      <c r="C36" s="12" t="s">
        <v>24</v>
      </c>
      <c r="D36" s="13">
        <v>8942</v>
      </c>
      <c r="E36" s="14">
        <v>8884</v>
      </c>
      <c r="F36" s="23">
        <v>9258</v>
      </c>
      <c r="G36" s="15">
        <f t="shared" ref="G36:G52" si="5">F36/SUM(D36,E36)</f>
        <v>0.5193537529451363</v>
      </c>
      <c r="H36" s="31">
        <v>10342</v>
      </c>
      <c r="I36" s="16">
        <f t="shared" si="3"/>
        <v>1084</v>
      </c>
      <c r="J36" s="15">
        <f t="shared" si="4"/>
        <v>6.0810052731964548E-2</v>
      </c>
      <c r="K36" s="15">
        <f t="shared" ref="K36:K52" si="6">H36/SUM(D36,E36)</f>
        <v>0.58016380567710091</v>
      </c>
      <c r="L36" s="27">
        <f t="shared" ref="L36:L52" si="7">IF(OR(ISNUMBER(FIND("روستایی",$C36)),ISNUMBER(FIND("/",$C36))),H36-(SUM(D36,E36)*90%),IF(ISNUMBER(FIND("شهری",$C36)),H36-(SUM(D36,E36)*70%),""))</f>
        <v>-5701.4</v>
      </c>
    </row>
    <row r="37" spans="2:12" ht="18" x14ac:dyDescent="0.2">
      <c r="B37" s="11" t="s">
        <v>5</v>
      </c>
      <c r="C37" s="12" t="s">
        <v>18</v>
      </c>
      <c r="D37" s="13">
        <v>12292</v>
      </c>
      <c r="E37" s="14">
        <v>11902</v>
      </c>
      <c r="F37" s="23">
        <v>12511</v>
      </c>
      <c r="G37" s="15">
        <f t="shared" si="5"/>
        <v>0.51711168058196244</v>
      </c>
      <c r="H37" s="30">
        <v>14387</v>
      </c>
      <c r="I37" s="13">
        <f t="shared" si="3"/>
        <v>1876</v>
      </c>
      <c r="J37" s="15">
        <f t="shared" si="4"/>
        <v>7.7539885922129459E-2</v>
      </c>
      <c r="K37" s="15">
        <f t="shared" si="6"/>
        <v>0.5946515665040919</v>
      </c>
      <c r="L37" s="27">
        <f t="shared" si="7"/>
        <v>-7387.6000000000022</v>
      </c>
    </row>
    <row r="38" spans="2:12" ht="18" x14ac:dyDescent="0.2">
      <c r="B38" s="11" t="s">
        <v>5</v>
      </c>
      <c r="C38" s="12" t="s">
        <v>6</v>
      </c>
      <c r="D38" s="13">
        <v>6534</v>
      </c>
      <c r="E38" s="14">
        <v>6624</v>
      </c>
      <c r="F38" s="24">
        <v>6035</v>
      </c>
      <c r="G38" s="15">
        <f t="shared" si="5"/>
        <v>0.45865633074935402</v>
      </c>
      <c r="H38" s="31">
        <v>6876</v>
      </c>
      <c r="I38" s="16">
        <f t="shared" si="3"/>
        <v>841</v>
      </c>
      <c r="J38" s="15">
        <f t="shared" si="4"/>
        <v>6.3915488676090593E-2</v>
      </c>
      <c r="K38" s="15">
        <f t="shared" si="6"/>
        <v>0.52257181942544462</v>
      </c>
      <c r="L38" s="27">
        <f t="shared" si="7"/>
        <v>-2334.5999999999985</v>
      </c>
    </row>
    <row r="39" spans="2:12" ht="18" x14ac:dyDescent="0.2">
      <c r="B39" s="11" t="s">
        <v>5</v>
      </c>
      <c r="C39" s="12" t="s">
        <v>35</v>
      </c>
      <c r="D39" s="13">
        <v>3051</v>
      </c>
      <c r="E39" s="14">
        <v>3105</v>
      </c>
      <c r="F39" s="23">
        <v>2788</v>
      </c>
      <c r="G39" s="15">
        <f t="shared" si="5"/>
        <v>0.45289148797920725</v>
      </c>
      <c r="H39" s="30">
        <v>3173</v>
      </c>
      <c r="I39" s="13">
        <f t="shared" si="3"/>
        <v>385</v>
      </c>
      <c r="J39" s="15">
        <f t="shared" si="4"/>
        <v>6.2540610786224818E-2</v>
      </c>
      <c r="K39" s="15">
        <f t="shared" si="6"/>
        <v>0.51543209876543206</v>
      </c>
      <c r="L39" s="27">
        <f t="shared" si="7"/>
        <v>-1136.1999999999998</v>
      </c>
    </row>
    <row r="40" spans="2:12" ht="18" x14ac:dyDescent="0.2">
      <c r="B40" s="11" t="s">
        <v>5</v>
      </c>
      <c r="C40" s="12" t="s">
        <v>23</v>
      </c>
      <c r="D40" s="13">
        <v>9561</v>
      </c>
      <c r="E40" s="14">
        <v>9586</v>
      </c>
      <c r="F40" s="23">
        <v>8553</v>
      </c>
      <c r="G40" s="15">
        <f t="shared" si="5"/>
        <v>0.44670183318535539</v>
      </c>
      <c r="H40" s="30">
        <v>9374</v>
      </c>
      <c r="I40" s="13">
        <f t="shared" si="3"/>
        <v>821</v>
      </c>
      <c r="J40" s="15">
        <f t="shared" si="4"/>
        <v>4.2878779965529849E-2</v>
      </c>
      <c r="K40" s="15">
        <f t="shared" si="6"/>
        <v>0.48958061315088525</v>
      </c>
      <c r="L40" s="27">
        <f t="shared" si="7"/>
        <v>-4028.8999999999996</v>
      </c>
    </row>
    <row r="41" spans="2:12" ht="18" x14ac:dyDescent="0.2">
      <c r="B41" s="11" t="s">
        <v>5</v>
      </c>
      <c r="C41" s="12" t="s">
        <v>39</v>
      </c>
      <c r="D41" s="13">
        <v>6729</v>
      </c>
      <c r="E41" s="14">
        <v>6606</v>
      </c>
      <c r="F41" s="23">
        <v>5861</v>
      </c>
      <c r="G41" s="15">
        <f t="shared" si="5"/>
        <v>0.43952005999250093</v>
      </c>
      <c r="H41" s="30">
        <v>6796</v>
      </c>
      <c r="I41" s="13">
        <f t="shared" si="3"/>
        <v>935</v>
      </c>
      <c r="J41" s="15">
        <f t="shared" si="4"/>
        <v>7.0116235470566182E-2</v>
      </c>
      <c r="K41" s="15">
        <f t="shared" si="6"/>
        <v>0.5096362954630671</v>
      </c>
      <c r="L41" s="27">
        <f t="shared" si="7"/>
        <v>-2538.5</v>
      </c>
    </row>
    <row r="42" spans="2:12" ht="18" x14ac:dyDescent="0.2">
      <c r="B42" s="11" t="s">
        <v>5</v>
      </c>
      <c r="C42" s="12" t="s">
        <v>14</v>
      </c>
      <c r="D42" s="13">
        <v>1271</v>
      </c>
      <c r="E42" s="14">
        <v>1413</v>
      </c>
      <c r="F42" s="23">
        <v>1123</v>
      </c>
      <c r="G42" s="15">
        <f t="shared" si="5"/>
        <v>0.41840536512667659</v>
      </c>
      <c r="H42" s="30">
        <v>1651</v>
      </c>
      <c r="I42" s="13">
        <f t="shared" si="3"/>
        <v>528</v>
      </c>
      <c r="J42" s="15">
        <f t="shared" si="4"/>
        <v>0.19672131147540983</v>
      </c>
      <c r="K42" s="15">
        <f t="shared" si="6"/>
        <v>0.61512667660208642</v>
      </c>
      <c r="L42" s="27">
        <f t="shared" si="7"/>
        <v>-764.59999999999991</v>
      </c>
    </row>
    <row r="43" spans="2:12" ht="18" x14ac:dyDescent="0.2">
      <c r="B43" s="11" t="s">
        <v>5</v>
      </c>
      <c r="C43" s="12" t="s">
        <v>10</v>
      </c>
      <c r="D43" s="13">
        <v>1609</v>
      </c>
      <c r="E43" s="14">
        <v>1661</v>
      </c>
      <c r="F43" s="23">
        <v>1350</v>
      </c>
      <c r="G43" s="15">
        <f t="shared" si="5"/>
        <v>0.41284403669724773</v>
      </c>
      <c r="H43" s="30">
        <v>1574</v>
      </c>
      <c r="I43" s="13">
        <f t="shared" si="3"/>
        <v>224</v>
      </c>
      <c r="J43" s="15">
        <f t="shared" si="4"/>
        <v>6.8501529051987767E-2</v>
      </c>
      <c r="K43" s="15">
        <f t="shared" si="6"/>
        <v>0.48134556574923548</v>
      </c>
      <c r="L43" s="27">
        <f t="shared" si="7"/>
        <v>-1369</v>
      </c>
    </row>
    <row r="44" spans="2:12" ht="18" x14ac:dyDescent="0.2">
      <c r="B44" s="11" t="s">
        <v>5</v>
      </c>
      <c r="C44" s="12" t="s">
        <v>37</v>
      </c>
      <c r="D44" s="13">
        <v>14231</v>
      </c>
      <c r="E44" s="14">
        <v>13703</v>
      </c>
      <c r="F44" s="23">
        <v>11282</v>
      </c>
      <c r="G44" s="15">
        <f t="shared" si="5"/>
        <v>0.40388057564258611</v>
      </c>
      <c r="H44" s="30">
        <v>12937</v>
      </c>
      <c r="I44" s="13">
        <f t="shared" si="3"/>
        <v>1655</v>
      </c>
      <c r="J44" s="15">
        <f t="shared" si="4"/>
        <v>5.9246796019188086E-2</v>
      </c>
      <c r="K44" s="15">
        <f t="shared" si="6"/>
        <v>0.4631273716617742</v>
      </c>
      <c r="L44" s="27">
        <f t="shared" si="7"/>
        <v>-6616.7999999999993</v>
      </c>
    </row>
    <row r="45" spans="2:12" ht="18" x14ac:dyDescent="0.2">
      <c r="B45" s="11" t="s">
        <v>5</v>
      </c>
      <c r="C45" s="12" t="s">
        <v>25</v>
      </c>
      <c r="D45" s="13">
        <v>8703</v>
      </c>
      <c r="E45" s="14">
        <v>8199</v>
      </c>
      <c r="F45" s="23">
        <v>6483</v>
      </c>
      <c r="G45" s="15">
        <f t="shared" si="5"/>
        <v>0.38356407525736597</v>
      </c>
      <c r="H45" s="30">
        <v>7681</v>
      </c>
      <c r="I45" s="13">
        <f t="shared" si="3"/>
        <v>1198</v>
      </c>
      <c r="J45" s="15">
        <f t="shared" si="4"/>
        <v>7.0879185895160332E-2</v>
      </c>
      <c r="K45" s="15">
        <f t="shared" si="6"/>
        <v>0.45444326115252631</v>
      </c>
      <c r="L45" s="27">
        <f t="shared" si="7"/>
        <v>-7530.8000000000011</v>
      </c>
    </row>
    <row r="46" spans="2:12" ht="18" x14ac:dyDescent="0.2">
      <c r="B46" s="11" t="s">
        <v>5</v>
      </c>
      <c r="C46" s="12" t="s">
        <v>26</v>
      </c>
      <c r="D46" s="13">
        <v>3125</v>
      </c>
      <c r="E46" s="14">
        <v>2897</v>
      </c>
      <c r="F46" s="23">
        <v>2305</v>
      </c>
      <c r="G46" s="15">
        <f t="shared" si="5"/>
        <v>0.38276320159415478</v>
      </c>
      <c r="H46" s="30">
        <v>2539</v>
      </c>
      <c r="I46" s="13">
        <f t="shared" si="3"/>
        <v>234</v>
      </c>
      <c r="J46" s="15">
        <f t="shared" si="4"/>
        <v>3.8857522417801396E-2</v>
      </c>
      <c r="K46" s="15">
        <f t="shared" si="6"/>
        <v>0.42162072401195616</v>
      </c>
      <c r="L46" s="27">
        <f t="shared" si="7"/>
        <v>-2880.8</v>
      </c>
    </row>
    <row r="47" spans="2:12" ht="18" x14ac:dyDescent="0.2">
      <c r="B47" s="11" t="s">
        <v>5</v>
      </c>
      <c r="C47" s="12" t="s">
        <v>17</v>
      </c>
      <c r="D47" s="13">
        <v>10111</v>
      </c>
      <c r="E47" s="14">
        <v>10227</v>
      </c>
      <c r="F47" s="23">
        <v>7437</v>
      </c>
      <c r="G47" s="15">
        <f t="shared" si="5"/>
        <v>0.36567017405841284</v>
      </c>
      <c r="H47" s="30">
        <v>8014</v>
      </c>
      <c r="I47" s="13">
        <f t="shared" si="3"/>
        <v>577</v>
      </c>
      <c r="J47" s="15">
        <f t="shared" si="4"/>
        <v>2.8370537909332284E-2</v>
      </c>
      <c r="K47" s="15">
        <f t="shared" si="6"/>
        <v>0.39404071196774509</v>
      </c>
      <c r="L47" s="27">
        <f t="shared" si="7"/>
        <v>-6222.5999999999985</v>
      </c>
    </row>
    <row r="48" spans="2:12" ht="18" x14ac:dyDescent="0.2">
      <c r="B48" s="11" t="s">
        <v>5</v>
      </c>
      <c r="C48" s="12" t="s">
        <v>38</v>
      </c>
      <c r="D48" s="13">
        <v>7843</v>
      </c>
      <c r="E48" s="14">
        <v>7921</v>
      </c>
      <c r="F48" s="23">
        <v>5756</v>
      </c>
      <c r="G48" s="15">
        <f t="shared" si="5"/>
        <v>0.36513575234712004</v>
      </c>
      <c r="H48" s="30">
        <v>7241</v>
      </c>
      <c r="I48" s="13">
        <f t="shared" si="3"/>
        <v>1485</v>
      </c>
      <c r="J48" s="15">
        <f t="shared" si="4"/>
        <v>9.4201979193098195E-2</v>
      </c>
      <c r="K48" s="15">
        <f t="shared" si="6"/>
        <v>0.45933773154021823</v>
      </c>
      <c r="L48" s="27">
        <f t="shared" si="7"/>
        <v>-3793.7999999999993</v>
      </c>
    </row>
    <row r="49" spans="2:12" ht="18" x14ac:dyDescent="0.2">
      <c r="B49" s="11" t="s">
        <v>5</v>
      </c>
      <c r="C49" s="12" t="s">
        <v>34</v>
      </c>
      <c r="D49" s="13">
        <v>15653</v>
      </c>
      <c r="E49" s="14">
        <v>16065</v>
      </c>
      <c r="F49" s="24">
        <v>10859</v>
      </c>
      <c r="G49" s="15">
        <f t="shared" si="5"/>
        <v>0.34236080459045337</v>
      </c>
      <c r="H49" s="31">
        <v>13074</v>
      </c>
      <c r="I49" s="16">
        <f t="shared" si="3"/>
        <v>2215</v>
      </c>
      <c r="J49" s="15">
        <f t="shared" si="4"/>
        <v>6.9834163566429158E-2</v>
      </c>
      <c r="K49" s="15">
        <f t="shared" si="6"/>
        <v>0.4121949681568825</v>
      </c>
      <c r="L49" s="27">
        <f t="shared" si="7"/>
        <v>-15472.2</v>
      </c>
    </row>
    <row r="50" spans="2:12" ht="18" x14ac:dyDescent="0.2">
      <c r="B50" s="11" t="s">
        <v>5</v>
      </c>
      <c r="C50" s="12" t="s">
        <v>11</v>
      </c>
      <c r="D50" s="13">
        <v>12935</v>
      </c>
      <c r="E50" s="14">
        <v>12893</v>
      </c>
      <c r="F50" s="23">
        <v>8212</v>
      </c>
      <c r="G50" s="15">
        <f t="shared" si="5"/>
        <v>0.31794951215734862</v>
      </c>
      <c r="H50" s="30">
        <v>10393</v>
      </c>
      <c r="I50" s="13">
        <f t="shared" si="3"/>
        <v>2181</v>
      </c>
      <c r="J50" s="15">
        <f t="shared" si="4"/>
        <v>8.4443239894687938E-2</v>
      </c>
      <c r="K50" s="15">
        <f t="shared" si="6"/>
        <v>0.40239275205203656</v>
      </c>
      <c r="L50" s="27">
        <f t="shared" si="7"/>
        <v>-7686.5999999999985</v>
      </c>
    </row>
    <row r="51" spans="2:12" ht="18" x14ac:dyDescent="0.2">
      <c r="B51" s="11" t="s">
        <v>5</v>
      </c>
      <c r="C51" s="12" t="s">
        <v>20</v>
      </c>
      <c r="D51" s="13">
        <v>15169</v>
      </c>
      <c r="E51" s="14">
        <v>15617</v>
      </c>
      <c r="F51" s="23">
        <v>9345</v>
      </c>
      <c r="G51" s="15">
        <f t="shared" si="5"/>
        <v>0.30354706684856753</v>
      </c>
      <c r="H51" s="30">
        <v>12618</v>
      </c>
      <c r="I51" s="13">
        <f t="shared" si="3"/>
        <v>3273</v>
      </c>
      <c r="J51" s="15">
        <f t="shared" si="4"/>
        <v>0.10631455856558175</v>
      </c>
      <c r="K51" s="15">
        <f t="shared" si="6"/>
        <v>0.40986162541414928</v>
      </c>
      <c r="L51" s="27">
        <f t="shared" si="7"/>
        <v>-8932.1999999999971</v>
      </c>
    </row>
    <row r="52" spans="2:12" ht="18.75" thickBot="1" x14ac:dyDescent="0.25">
      <c r="B52" s="11" t="s">
        <v>5</v>
      </c>
      <c r="C52" s="12" t="s">
        <v>45</v>
      </c>
      <c r="D52" s="13">
        <v>3852</v>
      </c>
      <c r="E52" s="14">
        <v>3704</v>
      </c>
      <c r="F52" s="23">
        <v>2140</v>
      </c>
      <c r="G52" s="15">
        <f t="shared" si="5"/>
        <v>0.28321863419798837</v>
      </c>
      <c r="H52" s="30">
        <v>3528</v>
      </c>
      <c r="I52" s="13">
        <f t="shared" si="3"/>
        <v>1388</v>
      </c>
      <c r="J52" s="15">
        <f t="shared" si="4"/>
        <v>0.18369507676019059</v>
      </c>
      <c r="K52" s="15">
        <f t="shared" si="6"/>
        <v>0.46691371095817891</v>
      </c>
      <c r="L52" s="27">
        <f t="shared" si="7"/>
        <v>-3272.4000000000005</v>
      </c>
    </row>
    <row r="53" spans="2:12" ht="32.25" customHeight="1" thickBot="1" x14ac:dyDescent="0.25">
      <c r="B53" s="17" t="s">
        <v>47</v>
      </c>
      <c r="C53" s="18">
        <f>SUBTOTAL(3,C4:C52)</f>
        <v>49</v>
      </c>
      <c r="D53" s="19">
        <f>SUBTOTAL(9,D4:D52)</f>
        <v>234521</v>
      </c>
      <c r="E53" s="20">
        <f>SUBTOTAL(9,E4:E52)</f>
        <v>229366</v>
      </c>
      <c r="F53" s="25">
        <f>SUBTOTAL(9,F4:F52)</f>
        <v>249327</v>
      </c>
      <c r="G53" s="21">
        <f t="shared" ref="G53" si="8">F53/SUM(D53,E53)</f>
        <v>0.5374735657606271</v>
      </c>
      <c r="H53" s="32">
        <f>SUBTOTAL(9,H4:H52)</f>
        <v>286812</v>
      </c>
      <c r="I53" s="19">
        <f>SUM(I4:I52)</f>
        <v>37485</v>
      </c>
      <c r="J53" s="21">
        <f>I53/SUM(D53,E53)</f>
        <v>8.0806317055662269E-2</v>
      </c>
      <c r="K53" s="21">
        <f>H53/SUM(D53,E53)</f>
        <v>0.61827988281628932</v>
      </c>
      <c r="L53" s="28">
        <f>SUMIF(L4:L44,"&lt;0")</f>
        <v>-45034.200000000012</v>
      </c>
    </row>
    <row r="55" spans="2:12" x14ac:dyDescent="0.2">
      <c r="L55" s="5"/>
    </row>
  </sheetData>
  <sheetProtection algorithmName="SHA-512" hashValue="nsesJ/fQmaFQuV4jBfzDXywwaemHrUPa+12wczIvuI9IOMnBKC8Rw1udumfb2dRJzIHe9CxHiz+V0SC/TgwECg==" saltValue="r6jbqkM4492aKEU5IqbA2Q==" spinCount="100000" sheet="1" selectLockedCells="1" autoFilter="0" selectUnlockedCells="1"/>
  <autoFilter ref="B3:L44">
    <sortState ref="B5:L52">
      <sortCondition descending="1" ref="G3:G44"/>
    </sortState>
  </autoFilter>
  <sortState ref="B5:O44">
    <sortCondition ref="C4:C44"/>
  </sortState>
  <mergeCells count="11">
    <mergeCell ref="B2:B3"/>
    <mergeCell ref="B1:L1"/>
    <mergeCell ref="D2:E2"/>
    <mergeCell ref="L2:L3"/>
    <mergeCell ref="J2:J3"/>
    <mergeCell ref="I2:I3"/>
    <mergeCell ref="C2:C3"/>
    <mergeCell ref="K2:K3"/>
    <mergeCell ref="H2:H3"/>
    <mergeCell ref="F2:F3"/>
    <mergeCell ref="G2:G3"/>
  </mergeCells>
  <conditionalFormatting sqref="L4:L53">
    <cfRule type="cellIs" dxfId="73" priority="35" operator="lessThan">
      <formula>0</formula>
    </cfRule>
  </conditionalFormatting>
  <conditionalFormatting sqref="L4:L52">
    <cfRule type="cellIs" dxfId="72" priority="27" operator="greaterThan">
      <formula>0</formula>
    </cfRule>
  </conditionalFormatting>
  <conditionalFormatting sqref="I4:I52">
    <cfRule type="expression" dxfId="71" priority="26">
      <formula>$I4=MIN($I$4:$I$44)</formula>
    </cfRule>
  </conditionalFormatting>
  <conditionalFormatting sqref="J4:J52">
    <cfRule type="expression" dxfId="70" priority="25">
      <formula>$J4=MIN($J$4:$J$44)</formula>
    </cfRule>
  </conditionalFormatting>
  <conditionalFormatting sqref="G4:G52">
    <cfRule type="expression" dxfId="69" priority="9">
      <formula>AND(G4&gt;=0.9,G4&lt;1)</formula>
    </cfRule>
    <cfRule type="cellIs" dxfId="68" priority="10" operator="greaterThanOrEqual">
      <formula>1</formula>
    </cfRule>
    <cfRule type="cellIs" dxfId="67" priority="11" operator="lessThan">
      <formula>0.4</formula>
    </cfRule>
    <cfRule type="cellIs" dxfId="66" priority="12" operator="between">
      <formula>0.4</formula>
      <formula>0.5</formula>
    </cfRule>
    <cfRule type="cellIs" dxfId="65" priority="13" operator="between">
      <formula>0.5</formula>
      <formula>0.6</formula>
    </cfRule>
    <cfRule type="cellIs" dxfId="64" priority="14" operator="between">
      <formula>0.6</formula>
      <formula>0.7</formula>
    </cfRule>
    <cfRule type="cellIs" dxfId="63" priority="15" operator="between">
      <formula>0.7</formula>
      <formula>0.8</formula>
    </cfRule>
    <cfRule type="cellIs" dxfId="62" priority="16" operator="between">
      <formula>0.8</formula>
      <formula>0.9</formula>
    </cfRule>
  </conditionalFormatting>
  <conditionalFormatting sqref="K4:K52">
    <cfRule type="expression" dxfId="61" priority="1">
      <formula>AND(K4&gt;=0.9,K4&lt;1)</formula>
    </cfRule>
    <cfRule type="cellIs" dxfId="60" priority="2" operator="greaterThanOrEqual">
      <formula>1</formula>
    </cfRule>
    <cfRule type="cellIs" dxfId="59" priority="3" operator="lessThan">
      <formula>0.4</formula>
    </cfRule>
    <cfRule type="cellIs" dxfId="58" priority="4" operator="between">
      <formula>0.4</formula>
      <formula>0.5</formula>
    </cfRule>
    <cfRule type="cellIs" dxfId="57" priority="5" operator="between">
      <formula>0.5</formula>
      <formula>0.6</formula>
    </cfRule>
    <cfRule type="cellIs" dxfId="56" priority="6" operator="between">
      <formula>0.6</formula>
      <formula>0.7</formula>
    </cfRule>
    <cfRule type="cellIs" dxfId="55" priority="7" operator="between">
      <formula>0.7</formula>
      <formula>0.8</formula>
    </cfRule>
    <cfRule type="cellIs" dxfId="54" priority="8" operator="between">
      <formula>0.8</formula>
      <formula>0.9</formula>
    </cfRule>
  </conditionalFormatting>
  <printOptions horizontalCentered="1"/>
  <pageMargins left="0.31496062992125984" right="0.31496062992125984" top="0.55118110236220474" bottom="0.55118110236220474" header="0.31496062992125984" footer="0.31496062992125984"/>
  <pageSetup paperSize="9" scale="77" fitToHeight="0" orientation="portrait" r:id="rId1"/>
  <ignoredErrors>
    <ignoredError sqref="G5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1:L55"/>
  <sheetViews>
    <sheetView rightToLeft="1" tabSelected="1" zoomScale="92" zoomScaleNormal="92" workbookViewId="0">
      <pane xSplit="3" ySplit="2" topLeftCell="D3" activePane="bottomRight" state="frozen"/>
      <selection pane="topRight" activeCell="D1" sqref="D1"/>
      <selection pane="bottomLeft" activeCell="A4" sqref="A4"/>
      <selection pane="bottomRight" activeCell="C3" sqref="C3"/>
    </sheetView>
  </sheetViews>
  <sheetFormatPr defaultColWidth="9.125" defaultRowHeight="14.25" x14ac:dyDescent="0.2"/>
  <cols>
    <col min="1" max="1" width="4.125" style="2" customWidth="1"/>
    <col min="2" max="2" width="10.75" style="2" customWidth="1"/>
    <col min="3" max="3" width="35.75" style="2" customWidth="1"/>
    <col min="4" max="4" width="18.75" style="2" bestFit="1" customWidth="1"/>
    <col min="5" max="8" width="18.25" style="2" customWidth="1"/>
    <col min="9" max="10" width="17.125" style="2" customWidth="1"/>
    <col min="11" max="11" width="16.125" style="2" bestFit="1" customWidth="1"/>
    <col min="12" max="12" width="17.125" style="2" customWidth="1"/>
    <col min="13" max="13" width="3.75" style="2" customWidth="1"/>
    <col min="14" max="16384" width="9.125" style="2"/>
  </cols>
  <sheetData>
    <row r="1" spans="2:12" ht="42" customHeight="1" thickBot="1" x14ac:dyDescent="0.25">
      <c r="B1" s="35" t="s">
        <v>65</v>
      </c>
      <c r="C1" s="35"/>
      <c r="D1" s="35"/>
      <c r="E1" s="35"/>
      <c r="F1" s="35"/>
      <c r="G1" s="35"/>
      <c r="H1" s="35"/>
      <c r="I1" s="35"/>
      <c r="J1" s="35"/>
      <c r="K1" s="35"/>
      <c r="L1" s="1"/>
    </row>
    <row r="2" spans="2:12" ht="63" thickBot="1" x14ac:dyDescent="0.25">
      <c r="B2" s="53" t="s">
        <v>0</v>
      </c>
      <c r="C2" s="54" t="s">
        <v>1</v>
      </c>
      <c r="D2" s="55" t="s">
        <v>70</v>
      </c>
      <c r="E2" s="56" t="s">
        <v>60</v>
      </c>
      <c r="F2" s="56" t="s">
        <v>66</v>
      </c>
      <c r="G2" s="56" t="s">
        <v>121</v>
      </c>
      <c r="H2" s="57" t="s">
        <v>67</v>
      </c>
      <c r="I2" s="57" t="s">
        <v>68</v>
      </c>
      <c r="J2" s="58" t="s">
        <v>50</v>
      </c>
      <c r="K2" s="59" t="s">
        <v>62</v>
      </c>
    </row>
    <row r="3" spans="2:12" ht="18" x14ac:dyDescent="0.2">
      <c r="B3" s="60" t="s">
        <v>5</v>
      </c>
      <c r="C3" s="61" t="s">
        <v>94</v>
      </c>
      <c r="D3" s="29">
        <f>VLOOKUP(C3,Sheet1!$B$2:$C$51,2,0)</f>
        <v>5401</v>
      </c>
      <c r="E3" s="29">
        <f>VLOOKUP(C3,Sheet1!$E$2:$H$51,4,0)</f>
        <v>5386</v>
      </c>
      <c r="F3" s="62">
        <f>E3/D3</f>
        <v>0.99722273653027216</v>
      </c>
      <c r="G3" s="29">
        <f>VLOOKUP(C3,Sheet1!$J$2:$M$51,4,0)</f>
        <v>5398</v>
      </c>
      <c r="H3" s="29">
        <f>G3-E3</f>
        <v>12</v>
      </c>
      <c r="I3" s="62">
        <f>H3/D3</f>
        <v>2.2218107757822625E-3</v>
      </c>
      <c r="J3" s="62">
        <f>G3/D3</f>
        <v>0.99944454730605448</v>
      </c>
      <c r="K3" s="63">
        <f>IF(OR(ISNUMBER(FIND("روستایی",$C3)),ISNUMBER(FIND("/",$C3))),G3-(D3*90%),IF(ISNUMBER(FIND("شهری",$C3)),G3-(D3*70%),""))</f>
        <v>537.09999999999945</v>
      </c>
    </row>
    <row r="4" spans="2:12" ht="18" x14ac:dyDescent="0.2">
      <c r="B4" s="64" t="s">
        <v>5</v>
      </c>
      <c r="C4" s="65" t="s">
        <v>86</v>
      </c>
      <c r="D4" s="30">
        <f>VLOOKUP(C4,Sheet1!$B$2:$C$51,2,0)</f>
        <v>4729</v>
      </c>
      <c r="E4" s="30">
        <f>VLOOKUP(C4,Sheet1!$E$2:$H$51,4,0)</f>
        <v>4698</v>
      </c>
      <c r="F4" s="66">
        <f>E4/D4</f>
        <v>0.99344470289701836</v>
      </c>
      <c r="G4" s="30">
        <f>VLOOKUP(C4,Sheet1!$J$2:$M$51,4,0)</f>
        <v>4724</v>
      </c>
      <c r="H4" s="30">
        <f>G4-E4</f>
        <v>26</v>
      </c>
      <c r="I4" s="66">
        <f>H4/D4</f>
        <v>5.4979911186297317E-3</v>
      </c>
      <c r="J4" s="66">
        <f>G4/D4</f>
        <v>0.99894269401564817</v>
      </c>
      <c r="K4" s="67">
        <f>IF(OR(ISNUMBER(FIND("روستایی",$C4)),ISNUMBER(FIND("/",$C4))),G4-(D4*90%),IF(ISNUMBER(FIND("شهری",$C4)),G4-(D4*70%),""))</f>
        <v>467.89999999999964</v>
      </c>
    </row>
    <row r="5" spans="2:12" ht="18" x14ac:dyDescent="0.2">
      <c r="B5" s="64" t="s">
        <v>5</v>
      </c>
      <c r="C5" s="65" t="s">
        <v>84</v>
      </c>
      <c r="D5" s="30">
        <f>VLOOKUP(C5,Sheet1!$B$2:$C$51,2,0)</f>
        <v>3186</v>
      </c>
      <c r="E5" s="30">
        <f>VLOOKUP(C5,Sheet1!$E$2:$H$51,4,0)</f>
        <v>3176</v>
      </c>
      <c r="F5" s="66">
        <f>E5/D5</f>
        <v>0.99686126804770869</v>
      </c>
      <c r="G5" s="30">
        <f>VLOOKUP(C5,Sheet1!$J$2:$M$51,4,0)</f>
        <v>3182</v>
      </c>
      <c r="H5" s="30">
        <f>G5-E5</f>
        <v>6</v>
      </c>
      <c r="I5" s="66">
        <f>H5/D5</f>
        <v>1.8832391713747645E-3</v>
      </c>
      <c r="J5" s="66">
        <f>G5/D5</f>
        <v>0.99874450721908348</v>
      </c>
      <c r="K5" s="67">
        <f>IF(OR(ISNUMBER(FIND("روستایی",$C5)),ISNUMBER(FIND("/",$C5))),G5-(D5*90%),IF(ISNUMBER(FIND("شهری",$C5)),G5-(D5*70%),""))</f>
        <v>314.59999999999991</v>
      </c>
    </row>
    <row r="6" spans="2:12" ht="18" x14ac:dyDescent="0.2">
      <c r="B6" s="64" t="s">
        <v>59</v>
      </c>
      <c r="C6" s="65" t="s">
        <v>114</v>
      </c>
      <c r="D6" s="30">
        <f>VLOOKUP(C6,Sheet1!$B$2:$C$51,2,0)</f>
        <v>2855</v>
      </c>
      <c r="E6" s="30">
        <f>VLOOKUP(C6,Sheet1!$E$2:$H$51,4,0)</f>
        <v>2843</v>
      </c>
      <c r="F6" s="66">
        <f>E6/D6</f>
        <v>0.99579684763572685</v>
      </c>
      <c r="G6" s="30">
        <f>VLOOKUP(C6,Sheet1!$J$2:$M$51,4,0)</f>
        <v>2851</v>
      </c>
      <c r="H6" s="30">
        <f>G6-E6</f>
        <v>8</v>
      </c>
      <c r="I6" s="66">
        <f>H6/D6</f>
        <v>2.8021015761821367E-3</v>
      </c>
      <c r="J6" s="66">
        <f>G6/D6</f>
        <v>0.99859894921190895</v>
      </c>
      <c r="K6" s="67">
        <f>IF(OR(ISNUMBER(FIND("روستایی",$C6)),ISNUMBER(FIND("/",$C6))),G6-(D6*90%),IF(ISNUMBER(FIND("شهری",$C6)),G6-(D6*70%),""))</f>
        <v>281.5</v>
      </c>
    </row>
    <row r="7" spans="2:12" ht="18" x14ac:dyDescent="0.2">
      <c r="B7" s="64" t="s">
        <v>5</v>
      </c>
      <c r="C7" s="65" t="s">
        <v>73</v>
      </c>
      <c r="D7" s="30">
        <f>VLOOKUP(C7,Sheet1!$B$2:$C$51,2,0)</f>
        <v>4501</v>
      </c>
      <c r="E7" s="30">
        <f>VLOOKUP(C7,Sheet1!$E$2:$H$51,4,0)</f>
        <v>4474</v>
      </c>
      <c r="F7" s="66">
        <f>E7/D7</f>
        <v>0.99400133303710292</v>
      </c>
      <c r="G7" s="30">
        <f>VLOOKUP(C7,Sheet1!$J$2:$M$51,4,0)</f>
        <v>4487</v>
      </c>
      <c r="H7" s="30">
        <f>G7-E7</f>
        <v>13</v>
      </c>
      <c r="I7" s="66">
        <f>H7/D7</f>
        <v>2.8882470562097314E-3</v>
      </c>
      <c r="J7" s="66">
        <f>G7/D7</f>
        <v>0.99688958009331263</v>
      </c>
      <c r="K7" s="67">
        <f>IF(OR(ISNUMBER(FIND("روستایی",$C7)),ISNUMBER(FIND("/",$C7))),G7-(D7*90%),IF(ISNUMBER(FIND("شهری",$C7)),G7-(D7*70%),""))</f>
        <v>436.09999999999991</v>
      </c>
    </row>
    <row r="8" spans="2:12" ht="18" x14ac:dyDescent="0.2">
      <c r="B8" s="64" t="s">
        <v>59</v>
      </c>
      <c r="C8" s="65" t="s">
        <v>112</v>
      </c>
      <c r="D8" s="30">
        <f>VLOOKUP(C8,Sheet1!$B$2:$C$51,2,0)</f>
        <v>5807</v>
      </c>
      <c r="E8" s="30">
        <f>VLOOKUP(C8,Sheet1!$E$2:$H$51,4,0)</f>
        <v>5738</v>
      </c>
      <c r="F8" s="66">
        <f>E8/D8</f>
        <v>0.98811778887549506</v>
      </c>
      <c r="G8" s="30">
        <f>VLOOKUP(C8,Sheet1!$J$2:$M$51,4,0)</f>
        <v>5760</v>
      </c>
      <c r="H8" s="30">
        <f>G8-E8</f>
        <v>22</v>
      </c>
      <c r="I8" s="66">
        <f>H8/D8</f>
        <v>3.7885310831754777E-3</v>
      </c>
      <c r="J8" s="66">
        <f>G8/D8</f>
        <v>0.99190631995867062</v>
      </c>
      <c r="K8" s="67">
        <f>IF(OR(ISNUMBER(FIND("روستایی",$C8)),ISNUMBER(FIND("/",$C8))),G8-(D8*90%),IF(ISNUMBER(FIND("شهری",$C8)),G8-(D8*70%),""))</f>
        <v>533.69999999999982</v>
      </c>
    </row>
    <row r="9" spans="2:12" ht="18" x14ac:dyDescent="0.2">
      <c r="B9" s="64" t="s">
        <v>59</v>
      </c>
      <c r="C9" s="65" t="s">
        <v>117</v>
      </c>
      <c r="D9" s="30">
        <f>VLOOKUP(C9,Sheet1!$B$2:$C$51,2,0)</f>
        <v>3584</v>
      </c>
      <c r="E9" s="30">
        <f>VLOOKUP(C9,Sheet1!$E$2:$H$51,4,0)</f>
        <v>3540</v>
      </c>
      <c r="F9" s="66">
        <f>E9/D9</f>
        <v>0.9877232142857143</v>
      </c>
      <c r="G9" s="30">
        <f>VLOOKUP(C9,Sheet1!$J$2:$M$51,4,0)</f>
        <v>3551</v>
      </c>
      <c r="H9" s="30">
        <f>G9-E9</f>
        <v>11</v>
      </c>
      <c r="I9" s="66">
        <f>H9/D9</f>
        <v>3.0691964285714285E-3</v>
      </c>
      <c r="J9" s="66">
        <f>G9/D9</f>
        <v>0.9907924107142857</v>
      </c>
      <c r="K9" s="67">
        <f>IF(OR(ISNUMBER(FIND("روستایی",$C9)),ISNUMBER(FIND("/",$C9))),G9-(D9*90%),IF(ISNUMBER(FIND("شهری",$C9)),G9-(D9*70%),""))</f>
        <v>325.40000000000009</v>
      </c>
    </row>
    <row r="10" spans="2:12" ht="18" x14ac:dyDescent="0.2">
      <c r="B10" s="64" t="s">
        <v>5</v>
      </c>
      <c r="C10" s="65" t="s">
        <v>74</v>
      </c>
      <c r="D10" s="30">
        <f>VLOOKUP(C10,Sheet1!$B$2:$C$51,2,0)</f>
        <v>8365</v>
      </c>
      <c r="E10" s="30">
        <f>VLOOKUP(C10,Sheet1!$E$2:$H$51,4,0)</f>
        <v>8197</v>
      </c>
      <c r="F10" s="66">
        <f>E10/D10</f>
        <v>0.97991631799163181</v>
      </c>
      <c r="G10" s="30">
        <f>VLOOKUP(C10,Sheet1!$J$2:$M$51,4,0)</f>
        <v>8248</v>
      </c>
      <c r="H10" s="30">
        <f>G10-E10</f>
        <v>51</v>
      </c>
      <c r="I10" s="66">
        <f>H10/D10</f>
        <v>6.096832038254632E-3</v>
      </c>
      <c r="J10" s="66">
        <f>G10/D10</f>
        <v>0.98601315002988643</v>
      </c>
      <c r="K10" s="67">
        <f>IF(OR(ISNUMBER(FIND("روستایی",$C10)),ISNUMBER(FIND("/",$C10))),G10-(D10*90%),IF(ISNUMBER(FIND("شهری",$C10)),G10-(D10*70%),""))</f>
        <v>719.5</v>
      </c>
    </row>
    <row r="11" spans="2:12" ht="18" x14ac:dyDescent="0.2">
      <c r="B11" s="64" t="s">
        <v>5</v>
      </c>
      <c r="C11" s="65" t="s">
        <v>98</v>
      </c>
      <c r="D11" s="30">
        <f>VLOOKUP(C11,Sheet1!$B$2:$C$51,2,0)</f>
        <v>5369</v>
      </c>
      <c r="E11" s="30">
        <f>VLOOKUP(C11,Sheet1!$E$2:$H$51,4,0)</f>
        <v>5262</v>
      </c>
      <c r="F11" s="66">
        <f>E11/D11</f>
        <v>0.98007077668094622</v>
      </c>
      <c r="G11" s="30">
        <f>VLOOKUP(C11,Sheet1!$J$2:$M$51,4,0)</f>
        <v>5284</v>
      </c>
      <c r="H11" s="31">
        <f>G11-E11</f>
        <v>22</v>
      </c>
      <c r="I11" s="66">
        <f>H11/D11</f>
        <v>4.0975973179363011E-3</v>
      </c>
      <c r="J11" s="66">
        <f>G11/D11</f>
        <v>0.98416837399888246</v>
      </c>
      <c r="K11" s="67">
        <f>IF(OR(ISNUMBER(FIND("روستایی",$C11)),ISNUMBER(FIND("/",$C11))),G11-(D11*90%),IF(ISNUMBER(FIND("شهری",$C11)),G11-(D11*70%),""))</f>
        <v>451.89999999999964</v>
      </c>
    </row>
    <row r="12" spans="2:12" ht="18" x14ac:dyDescent="0.2">
      <c r="B12" s="64" t="s">
        <v>5</v>
      </c>
      <c r="C12" s="65" t="s">
        <v>101</v>
      </c>
      <c r="D12" s="30">
        <f>VLOOKUP(C12,Sheet1!$B$2:$C$51,2,0)</f>
        <v>9285</v>
      </c>
      <c r="E12" s="30">
        <f>VLOOKUP(C12,Sheet1!$E$2:$H$51,4,0)</f>
        <v>9025</v>
      </c>
      <c r="F12" s="66">
        <f>E12/D12</f>
        <v>0.97199784598815298</v>
      </c>
      <c r="G12" s="30">
        <f>VLOOKUP(C12,Sheet1!$J$2:$M$51,4,0)</f>
        <v>9086</v>
      </c>
      <c r="H12" s="30">
        <f>G12-E12</f>
        <v>61</v>
      </c>
      <c r="I12" s="66">
        <f>H12/D12</f>
        <v>6.5697361335487342E-3</v>
      </c>
      <c r="J12" s="66">
        <f>G12/D12</f>
        <v>0.9785675821217017</v>
      </c>
      <c r="K12" s="67">
        <f>IF(OR(ISNUMBER(FIND("روستایی",$C12)),ISNUMBER(FIND("/",$C12))),G12-(D12*90%),IF(ISNUMBER(FIND("شهری",$C12)),G12-(D12*70%),""))</f>
        <v>729.5</v>
      </c>
    </row>
    <row r="13" spans="2:12" ht="18" x14ac:dyDescent="0.2">
      <c r="B13" s="64" t="s">
        <v>5</v>
      </c>
      <c r="C13" s="65" t="s">
        <v>93</v>
      </c>
      <c r="D13" s="30">
        <f>VLOOKUP(C13,Sheet1!$B$2:$C$51,2,0)</f>
        <v>7687</v>
      </c>
      <c r="E13" s="30">
        <f>VLOOKUP(C13,Sheet1!$E$2:$H$51,4,0)</f>
        <v>7364</v>
      </c>
      <c r="F13" s="66">
        <f>E13/D13</f>
        <v>0.9579810068947574</v>
      </c>
      <c r="G13" s="30">
        <f>VLOOKUP(C13,Sheet1!$J$2:$M$51,4,0)</f>
        <v>7397</v>
      </c>
      <c r="H13" s="30">
        <f>G13-E13</f>
        <v>33</v>
      </c>
      <c r="I13" s="66">
        <f>H13/D13</f>
        <v>4.2929621438792765E-3</v>
      </c>
      <c r="J13" s="66">
        <f>G13/D13</f>
        <v>0.96227396903863671</v>
      </c>
      <c r="K13" s="67">
        <f>IF(OR(ISNUMBER(FIND("روستایی",$C13)),ISNUMBER(FIND("/",$C13))),G13-(D13*90%),IF(ISNUMBER(FIND("شهری",$C13)),G13-(D13*70%),""))</f>
        <v>478.69999999999982</v>
      </c>
    </row>
    <row r="14" spans="2:12" ht="18" x14ac:dyDescent="0.2">
      <c r="B14" s="64" t="s">
        <v>5</v>
      </c>
      <c r="C14" s="65" t="s">
        <v>95</v>
      </c>
      <c r="D14" s="30">
        <f>VLOOKUP(C14,Sheet1!$B$2:$C$51,2,0)</f>
        <v>8290</v>
      </c>
      <c r="E14" s="30">
        <f>VLOOKUP(C14,Sheet1!$E$2:$H$51,4,0)</f>
        <v>7943</v>
      </c>
      <c r="F14" s="66">
        <f>E14/D14</f>
        <v>0.95814234016887811</v>
      </c>
      <c r="G14" s="30">
        <f>VLOOKUP(C14,Sheet1!$J$2:$M$51,4,0)</f>
        <v>7970</v>
      </c>
      <c r="H14" s="30">
        <f>G14-E14</f>
        <v>27</v>
      </c>
      <c r="I14" s="66">
        <f>H14/D14</f>
        <v>3.2569360675512664E-3</v>
      </c>
      <c r="J14" s="66">
        <f>G14/D14</f>
        <v>0.9613992762364294</v>
      </c>
      <c r="K14" s="67">
        <f>IF(OR(ISNUMBER(FIND("روستایی",$C14)),ISNUMBER(FIND("/",$C14))),G14-(D14*90%),IF(ISNUMBER(FIND("شهری",$C14)),G14-(D14*70%),""))</f>
        <v>509</v>
      </c>
    </row>
    <row r="15" spans="2:12" ht="18" x14ac:dyDescent="0.2">
      <c r="B15" s="64" t="s">
        <v>5</v>
      </c>
      <c r="C15" s="65" t="s">
        <v>107</v>
      </c>
      <c r="D15" s="30">
        <f>VLOOKUP(C15,Sheet1!$B$2:$C$51,2,0)</f>
        <v>7356</v>
      </c>
      <c r="E15" s="30">
        <f>VLOOKUP(C15,Sheet1!$E$2:$H$51,4,0)</f>
        <v>7003</v>
      </c>
      <c r="F15" s="66">
        <f>E15/D15</f>
        <v>0.95201196302338231</v>
      </c>
      <c r="G15" s="30">
        <f>VLOOKUP(C15,Sheet1!$J$2:$M$51,4,0)</f>
        <v>7050</v>
      </c>
      <c r="H15" s="30">
        <f>G15-E15</f>
        <v>47</v>
      </c>
      <c r="I15" s="66">
        <f>H15/D15</f>
        <v>6.3893420337139753E-3</v>
      </c>
      <c r="J15" s="66">
        <f>G15/D15</f>
        <v>0.9584013050570962</v>
      </c>
      <c r="K15" s="67">
        <f>IF(OR(ISNUMBER(FIND("روستایی",$C15)),ISNUMBER(FIND("/",$C15))),G15-(D15*90%),IF(ISNUMBER(FIND("شهری",$C15)),G15-(D15*70%),""))</f>
        <v>429.59999999999945</v>
      </c>
    </row>
    <row r="16" spans="2:12" ht="18" x14ac:dyDescent="0.2">
      <c r="B16" s="64" t="s">
        <v>5</v>
      </c>
      <c r="C16" s="65" t="s">
        <v>87</v>
      </c>
      <c r="D16" s="30">
        <f>VLOOKUP(C16,Sheet1!$B$2:$C$51,2,0)</f>
        <v>4312</v>
      </c>
      <c r="E16" s="30">
        <f>VLOOKUP(C16,Sheet1!$E$2:$H$51,4,0)</f>
        <v>4103</v>
      </c>
      <c r="F16" s="66">
        <f>E16/D16</f>
        <v>0.95153061224489799</v>
      </c>
      <c r="G16" s="30">
        <f>VLOOKUP(C16,Sheet1!$J$2:$M$51,4,0)</f>
        <v>4124</v>
      </c>
      <c r="H16" s="30">
        <f>G16-E16</f>
        <v>21</v>
      </c>
      <c r="I16" s="66">
        <f>H16/D16</f>
        <v>4.87012987012987E-3</v>
      </c>
      <c r="J16" s="66">
        <f>G16/D16</f>
        <v>0.95640074211502779</v>
      </c>
      <c r="K16" s="67">
        <f>IF(OR(ISNUMBER(FIND("روستایی",$C16)),ISNUMBER(FIND("/",$C16))),G16-(D16*90%),IF(ISNUMBER(FIND("شهری",$C16)),G16-(D16*70%),""))</f>
        <v>243.19999999999982</v>
      </c>
    </row>
    <row r="17" spans="2:11" ht="18" x14ac:dyDescent="0.2">
      <c r="B17" s="64" t="s">
        <v>5</v>
      </c>
      <c r="C17" s="65" t="s">
        <v>77</v>
      </c>
      <c r="D17" s="30">
        <f>VLOOKUP(C17,Sheet1!$B$2:$C$51,2,0)</f>
        <v>6027</v>
      </c>
      <c r="E17" s="30">
        <f>VLOOKUP(C17,Sheet1!$E$2:$H$51,4,0)</f>
        <v>5657</v>
      </c>
      <c r="F17" s="66">
        <f>E17/D17</f>
        <v>0.93860959017753443</v>
      </c>
      <c r="G17" s="30">
        <f>VLOOKUP(C17,Sheet1!$J$2:$M$51,4,0)</f>
        <v>5684</v>
      </c>
      <c r="H17" s="30">
        <f>G17-E17</f>
        <v>27</v>
      </c>
      <c r="I17" s="66">
        <f>H17/D17</f>
        <v>4.4798407167745144E-3</v>
      </c>
      <c r="J17" s="66">
        <f>G17/D17</f>
        <v>0.94308943089430897</v>
      </c>
      <c r="K17" s="67">
        <f>IF(OR(ISNUMBER(FIND("روستایی",$C17)),ISNUMBER(FIND("/",$C17))),G17-(D17*90%),IF(ISNUMBER(FIND("شهری",$C17)),G17-(D17*70%),""))</f>
        <v>259.69999999999982</v>
      </c>
    </row>
    <row r="18" spans="2:11" ht="18" x14ac:dyDescent="0.2">
      <c r="B18" s="64" t="s">
        <v>59</v>
      </c>
      <c r="C18" s="65" t="s">
        <v>113</v>
      </c>
      <c r="D18" s="30">
        <f>VLOOKUP(C18,Sheet1!$B$2:$C$51,2,0)</f>
        <v>3281</v>
      </c>
      <c r="E18" s="30">
        <f>VLOOKUP(C18,Sheet1!$E$2:$H$51,4,0)</f>
        <v>3029</v>
      </c>
      <c r="F18" s="66">
        <f>E18/D18</f>
        <v>0.92319414812557143</v>
      </c>
      <c r="G18" s="30">
        <f>VLOOKUP(C18,Sheet1!$J$2:$M$51,4,0)</f>
        <v>3041</v>
      </c>
      <c r="H18" s="30">
        <f>G18-E18</f>
        <v>12</v>
      </c>
      <c r="I18" s="66">
        <f>H18/D18</f>
        <v>3.6574215178299301E-3</v>
      </c>
      <c r="J18" s="66">
        <f>G18/D18</f>
        <v>0.92685156964340143</v>
      </c>
      <c r="K18" s="67">
        <f>IF(OR(ISNUMBER(FIND("روستایی",$C18)),ISNUMBER(FIND("/",$C18))),G18-(D18*90%),IF(ISNUMBER(FIND("شهری",$C18)),G18-(D18*70%),""))</f>
        <v>88.099999999999909</v>
      </c>
    </row>
    <row r="19" spans="2:11" ht="18" x14ac:dyDescent="0.2">
      <c r="B19" s="64" t="s">
        <v>5</v>
      </c>
      <c r="C19" s="65" t="s">
        <v>97</v>
      </c>
      <c r="D19" s="30">
        <f>VLOOKUP(C19,Sheet1!$B$2:$C$51,2,0)</f>
        <v>5078</v>
      </c>
      <c r="E19" s="30">
        <f>VLOOKUP(C19,Sheet1!$E$2:$H$51,4,0)</f>
        <v>4630</v>
      </c>
      <c r="F19" s="66">
        <f>E19/D19</f>
        <v>0.91177628987790471</v>
      </c>
      <c r="G19" s="30">
        <f>VLOOKUP(C19,Sheet1!$J$2:$M$51,4,0)</f>
        <v>4647</v>
      </c>
      <c r="H19" s="30">
        <f>G19-E19</f>
        <v>17</v>
      </c>
      <c r="I19" s="66">
        <f>H19/D19</f>
        <v>3.3477747144545099E-3</v>
      </c>
      <c r="J19" s="66">
        <f>G19/D19</f>
        <v>0.91512406459235918</v>
      </c>
      <c r="K19" s="67">
        <f>IF(OR(ISNUMBER(FIND("روستایی",$C19)),ISNUMBER(FIND("/",$C19))),G19-(D19*90%),IF(ISNUMBER(FIND("شهری",$C19)),G19-(D19*70%),""))</f>
        <v>76.800000000000182</v>
      </c>
    </row>
    <row r="20" spans="2:11" ht="18" x14ac:dyDescent="0.2">
      <c r="B20" s="64" t="s">
        <v>5</v>
      </c>
      <c r="C20" s="65" t="s">
        <v>109</v>
      </c>
      <c r="D20" s="30">
        <f>VLOOKUP(C20,Sheet1!$B$2:$C$51,2,0)</f>
        <v>4320</v>
      </c>
      <c r="E20" s="30">
        <f>VLOOKUP(C20,Sheet1!$E$2:$H$51,4,0)</f>
        <v>3934</v>
      </c>
      <c r="F20" s="66">
        <f>E20/D20</f>
        <v>0.9106481481481481</v>
      </c>
      <c r="G20" s="30">
        <f>VLOOKUP(C20,Sheet1!$J$2:$M$51,4,0)</f>
        <v>3953</v>
      </c>
      <c r="H20" s="30">
        <f>G20-E20</f>
        <v>19</v>
      </c>
      <c r="I20" s="66">
        <f>H20/D20</f>
        <v>4.3981481481481484E-3</v>
      </c>
      <c r="J20" s="66">
        <f>G20/D20</f>
        <v>0.9150462962962963</v>
      </c>
      <c r="K20" s="67">
        <f>IF(OR(ISNUMBER(FIND("روستایی",$C20)),ISNUMBER(FIND("/",$C20))),G20-(D20*90%),IF(ISNUMBER(FIND("شهری",$C20)),G20-(D20*70%),""))</f>
        <v>65</v>
      </c>
    </row>
    <row r="21" spans="2:11" ht="18" x14ac:dyDescent="0.2">
      <c r="B21" s="64" t="s">
        <v>5</v>
      </c>
      <c r="C21" s="65" t="s">
        <v>105</v>
      </c>
      <c r="D21" s="30">
        <f>VLOOKUP(C21,Sheet1!$B$2:$C$51,2,0)</f>
        <v>5566</v>
      </c>
      <c r="E21" s="30">
        <f>VLOOKUP(C21,Sheet1!$E$2:$H$51,4,0)</f>
        <v>5048</v>
      </c>
      <c r="F21" s="66">
        <f>E21/D21</f>
        <v>0.90693496227093062</v>
      </c>
      <c r="G21" s="30">
        <f>VLOOKUP(C21,Sheet1!$J$2:$M$51,4,0)</f>
        <v>5059</v>
      </c>
      <c r="H21" s="30">
        <f>G21-E21</f>
        <v>11</v>
      </c>
      <c r="I21" s="66">
        <f>H21/D21</f>
        <v>1.976284584980237E-3</v>
      </c>
      <c r="J21" s="66">
        <f>G21/D21</f>
        <v>0.90891124685591085</v>
      </c>
      <c r="K21" s="67">
        <f>IF(OR(ISNUMBER(FIND("روستایی",$C21)),ISNUMBER(FIND("/",$C21))),G21-(D21*90%),IF(ISNUMBER(FIND("شهری",$C21)),G21-(D21*70%),""))</f>
        <v>49.599999999999454</v>
      </c>
    </row>
    <row r="22" spans="2:11" ht="18" x14ac:dyDescent="0.2">
      <c r="B22" s="64" t="s">
        <v>59</v>
      </c>
      <c r="C22" s="65" t="s">
        <v>119</v>
      </c>
      <c r="D22" s="30">
        <f>VLOOKUP(C22,Sheet1!$B$2:$C$51,2,0)</f>
        <v>4309</v>
      </c>
      <c r="E22" s="30">
        <f>VLOOKUP(C22,Sheet1!$E$2:$H$51,4,0)</f>
        <v>3897</v>
      </c>
      <c r="F22" s="66">
        <f>E22/D22</f>
        <v>0.90438616848456721</v>
      </c>
      <c r="G22" s="30">
        <f>VLOOKUP(C22,Sheet1!$J$2:$M$51,4,0)</f>
        <v>3908</v>
      </c>
      <c r="H22" s="30">
        <f>G22-E22</f>
        <v>11</v>
      </c>
      <c r="I22" s="66">
        <f>H22/D22</f>
        <v>2.5527964724994198E-3</v>
      </c>
      <c r="J22" s="66">
        <f>G22/D22</f>
        <v>0.90693896495706661</v>
      </c>
      <c r="K22" s="67">
        <f>IF(OR(ISNUMBER(FIND("روستایی",$C22)),ISNUMBER(FIND("/",$C22))),G22-(D22*90%),IF(ISNUMBER(FIND("شهری",$C22)),G22-(D22*70%),""))</f>
        <v>29.900000000000091</v>
      </c>
    </row>
    <row r="23" spans="2:11" ht="18" x14ac:dyDescent="0.2">
      <c r="B23" s="64" t="s">
        <v>5</v>
      </c>
      <c r="C23" s="65" t="s">
        <v>108</v>
      </c>
      <c r="D23" s="30">
        <f>VLOOKUP(C23,Sheet1!$B$2:$C$51,2,0)</f>
        <v>3173</v>
      </c>
      <c r="E23" s="30">
        <f>VLOOKUP(C23,Sheet1!$E$2:$H$51,4,0)</f>
        <v>2825</v>
      </c>
      <c r="F23" s="66">
        <f>E23/D23</f>
        <v>0.8903246139300347</v>
      </c>
      <c r="G23" s="30">
        <f>VLOOKUP(C23,Sheet1!$J$2:$M$51,4,0)</f>
        <v>2843</v>
      </c>
      <c r="H23" s="30">
        <f>G23-E23</f>
        <v>18</v>
      </c>
      <c r="I23" s="66">
        <f>H23/D23</f>
        <v>5.6728647967223449E-3</v>
      </c>
      <c r="J23" s="66">
        <f>G23/D23</f>
        <v>0.89599747872675706</v>
      </c>
      <c r="K23" s="67">
        <f>IF(OR(ISNUMBER(FIND("روستایی",$C23)),ISNUMBER(FIND("/",$C23))),G23-(D23*90%),IF(ISNUMBER(FIND("شهری",$C23)),G23-(D23*70%),""))</f>
        <v>-12.700000000000273</v>
      </c>
    </row>
    <row r="24" spans="2:11" ht="18" x14ac:dyDescent="0.2">
      <c r="B24" s="64" t="s">
        <v>5</v>
      </c>
      <c r="C24" s="65" t="s">
        <v>81</v>
      </c>
      <c r="D24" s="30">
        <f>VLOOKUP(C24,Sheet1!$B$2:$C$51,2,0)</f>
        <v>5604</v>
      </c>
      <c r="E24" s="30">
        <f>VLOOKUP(C24,Sheet1!$E$2:$H$51,4,0)</f>
        <v>4997</v>
      </c>
      <c r="F24" s="66">
        <f>E24/D24</f>
        <v>0.89168451106352609</v>
      </c>
      <c r="G24" s="30">
        <f>VLOOKUP(C24,Sheet1!$J$2:$M$51,4,0)</f>
        <v>5013</v>
      </c>
      <c r="H24" s="30">
        <f>G24-E24</f>
        <v>16</v>
      </c>
      <c r="I24" s="66">
        <f>H24/D24</f>
        <v>2.8551034975017845E-3</v>
      </c>
      <c r="J24" s="66">
        <f>G24/D24</f>
        <v>0.89453961456102782</v>
      </c>
      <c r="K24" s="67">
        <f>IF(OR(ISNUMBER(FIND("روستایی",$C24)),ISNUMBER(FIND("/",$C24))),G24-(D24*90%),IF(ISNUMBER(FIND("شهری",$C24)),G24-(D24*70%),""))</f>
        <v>-30.600000000000364</v>
      </c>
    </row>
    <row r="25" spans="2:11" ht="18" x14ac:dyDescent="0.2">
      <c r="B25" s="64" t="s">
        <v>5</v>
      </c>
      <c r="C25" s="65" t="s">
        <v>80</v>
      </c>
      <c r="D25" s="30">
        <f>VLOOKUP(C25,Sheet1!$B$2:$C$51,2,0)</f>
        <v>6872</v>
      </c>
      <c r="E25" s="30">
        <f>VLOOKUP(C25,Sheet1!$E$2:$H$51,4,0)</f>
        <v>5979</v>
      </c>
      <c r="F25" s="66">
        <f>E25/D25</f>
        <v>0.87005238649592553</v>
      </c>
      <c r="G25" s="30">
        <f>VLOOKUP(C25,Sheet1!$J$2:$M$51,4,0)</f>
        <v>6002</v>
      </c>
      <c r="H25" s="30">
        <f>G25-E25</f>
        <v>23</v>
      </c>
      <c r="I25" s="66">
        <f>H25/D25</f>
        <v>3.3469150174621652E-3</v>
      </c>
      <c r="J25" s="66">
        <f>G25/D25</f>
        <v>0.87339930151338763</v>
      </c>
      <c r="K25" s="67">
        <f>IF(OR(ISNUMBER(FIND("روستایی",$C25)),ISNUMBER(FIND("/",$C25))),G25-(D25*90%),IF(ISNUMBER(FIND("شهری",$C25)),G25-(D25*70%),""))</f>
        <v>-182.80000000000018</v>
      </c>
    </row>
    <row r="26" spans="2:11" ht="18" x14ac:dyDescent="0.2">
      <c r="B26" s="64" t="s">
        <v>59</v>
      </c>
      <c r="C26" s="65" t="s">
        <v>116</v>
      </c>
      <c r="D26" s="30">
        <f>VLOOKUP(C26,Sheet1!$B$2:$C$51,2,0)</f>
        <v>6616</v>
      </c>
      <c r="E26" s="30">
        <f>VLOOKUP(C26,Sheet1!$E$2:$H$51,4,0)</f>
        <v>5728</v>
      </c>
      <c r="F26" s="66">
        <f>E26/D26</f>
        <v>0.86577992744860943</v>
      </c>
      <c r="G26" s="30">
        <f>VLOOKUP(C26,Sheet1!$J$2:$M$51,4,0)</f>
        <v>5749</v>
      </c>
      <c r="H26" s="30">
        <f>G26-E26</f>
        <v>21</v>
      </c>
      <c r="I26" s="66">
        <f>H26/D26</f>
        <v>3.1741233373639662E-3</v>
      </c>
      <c r="J26" s="66">
        <f>G26/D26</f>
        <v>0.86895405078597343</v>
      </c>
      <c r="K26" s="67">
        <f>IF(OR(ISNUMBER(FIND("روستایی",$C26)),ISNUMBER(FIND("/",$C26))),G26-(D26*90%),IF(ISNUMBER(FIND("شهری",$C26)),G26-(D26*70%),""))</f>
        <v>-205.40000000000055</v>
      </c>
    </row>
    <row r="27" spans="2:11" ht="18" x14ac:dyDescent="0.2">
      <c r="B27" s="64" t="s">
        <v>5</v>
      </c>
      <c r="C27" s="65" t="s">
        <v>72</v>
      </c>
      <c r="D27" s="30">
        <f>VLOOKUP(C27,Sheet1!$B$2:$C$51,2,0)</f>
        <v>8512</v>
      </c>
      <c r="E27" s="30">
        <f>VLOOKUP(C27,Sheet1!$E$2:$H$51,4,0)</f>
        <v>7248</v>
      </c>
      <c r="F27" s="66">
        <f>E27/D27</f>
        <v>0.85150375939849621</v>
      </c>
      <c r="G27" s="30">
        <f>VLOOKUP(C27,Sheet1!$J$2:$M$51,4,0)</f>
        <v>7294</v>
      </c>
      <c r="H27" s="31">
        <f>G27-E27</f>
        <v>46</v>
      </c>
      <c r="I27" s="66">
        <f>H27/D27</f>
        <v>5.4041353383458644E-3</v>
      </c>
      <c r="J27" s="66">
        <f>G27/D27</f>
        <v>0.85690789473684215</v>
      </c>
      <c r="K27" s="67">
        <f>IF(OR(ISNUMBER(FIND("روستایی",$C27)),ISNUMBER(FIND("/",$C27))),G27-(D27*90%),IF(ISNUMBER(FIND("شهری",$C27)),G27-(D27*70%),""))</f>
        <v>-366.80000000000018</v>
      </c>
    </row>
    <row r="28" spans="2:11" ht="18" x14ac:dyDescent="0.2">
      <c r="B28" s="64" t="s">
        <v>5</v>
      </c>
      <c r="C28" s="65" t="s">
        <v>79</v>
      </c>
      <c r="D28" s="30">
        <f>VLOOKUP(C28,Sheet1!$B$2:$C$51,2,0)</f>
        <v>2654</v>
      </c>
      <c r="E28" s="30">
        <f>VLOOKUP(C28,Sheet1!$E$2:$H$51,4,0)</f>
        <v>2267</v>
      </c>
      <c r="F28" s="66">
        <f>E28/D28</f>
        <v>0.85418236623963828</v>
      </c>
      <c r="G28" s="30">
        <f>VLOOKUP(C28,Sheet1!$J$2:$M$51,4,0)</f>
        <v>2274</v>
      </c>
      <c r="H28" s="30">
        <f>G28-E28</f>
        <v>7</v>
      </c>
      <c r="I28" s="66">
        <f>H28/D28</f>
        <v>2.6375282592313487E-3</v>
      </c>
      <c r="J28" s="66">
        <f>G28/D28</f>
        <v>0.85681989449886964</v>
      </c>
      <c r="K28" s="67">
        <f>IF(OR(ISNUMBER(FIND("روستایی",$C28)),ISNUMBER(FIND("/",$C28))),G28-(D28*90%),IF(ISNUMBER(FIND("شهری",$C28)),G28-(D28*70%),""))</f>
        <v>-114.59999999999991</v>
      </c>
    </row>
    <row r="29" spans="2:11" ht="18" x14ac:dyDescent="0.2">
      <c r="B29" s="64" t="s">
        <v>5</v>
      </c>
      <c r="C29" s="65" t="s">
        <v>69</v>
      </c>
      <c r="D29" s="30">
        <f>VLOOKUP(C29,Sheet1!$B$2:$C$51,2,0)</f>
        <v>4375</v>
      </c>
      <c r="E29" s="30">
        <f>VLOOKUP(C29,Sheet1!$E$2:$H$51,4,0)</f>
        <v>3717</v>
      </c>
      <c r="F29" s="66">
        <f>E29/D29</f>
        <v>0.84960000000000002</v>
      </c>
      <c r="G29" s="30">
        <f>VLOOKUP(C29,Sheet1!$J$2:$M$51,4,0)</f>
        <v>3729</v>
      </c>
      <c r="H29" s="30">
        <f>G29-E29</f>
        <v>12</v>
      </c>
      <c r="I29" s="66">
        <f>H29/D29</f>
        <v>2.7428571428571428E-3</v>
      </c>
      <c r="J29" s="66">
        <f>G29/D29</f>
        <v>0.85234285714285718</v>
      </c>
      <c r="K29" s="67">
        <f>IF(OR(ISNUMBER(FIND("روستایی",$C29)),ISNUMBER(FIND("/",$C29))),G29-(D29*90%),IF(ISNUMBER(FIND("شهری",$C29)),G29-(D29*70%),""))</f>
        <v>-208.5</v>
      </c>
    </row>
    <row r="30" spans="2:11" ht="18" x14ac:dyDescent="0.2">
      <c r="B30" s="64" t="s">
        <v>59</v>
      </c>
      <c r="C30" s="65" t="s">
        <v>118</v>
      </c>
      <c r="D30" s="30">
        <f>VLOOKUP(C30,Sheet1!$B$2:$C$51,2,0)</f>
        <v>14448</v>
      </c>
      <c r="E30" s="30">
        <f>VLOOKUP(C30,Sheet1!$E$2:$H$51,4,0)</f>
        <v>12034</v>
      </c>
      <c r="F30" s="66">
        <f>E30/D30</f>
        <v>0.83291805094130678</v>
      </c>
      <c r="G30" s="30">
        <f>VLOOKUP(C30,Sheet1!$J$2:$M$51,4,0)</f>
        <v>12097</v>
      </c>
      <c r="H30" s="30">
        <f>G30-E30</f>
        <v>63</v>
      </c>
      <c r="I30" s="66">
        <f>H30/D30</f>
        <v>4.3604651162790697E-3</v>
      </c>
      <c r="J30" s="66">
        <f>G30/D30</f>
        <v>0.83727851605758585</v>
      </c>
      <c r="K30" s="67">
        <f>IF(OR(ISNUMBER(FIND("روستایی",$C30)),ISNUMBER(FIND("/",$C30))),G30-(D30*90%),IF(ISNUMBER(FIND("شهری",$C30)),G30-(D30*70%),""))</f>
        <v>-906.20000000000073</v>
      </c>
    </row>
    <row r="31" spans="2:11" ht="18" x14ac:dyDescent="0.2">
      <c r="B31" s="64" t="s">
        <v>5</v>
      </c>
      <c r="C31" s="65" t="s">
        <v>106</v>
      </c>
      <c r="D31" s="30">
        <f>VLOOKUP(C31,Sheet1!$B$2:$C$51,2,0)</f>
        <v>4884</v>
      </c>
      <c r="E31" s="30">
        <f>VLOOKUP(C31,Sheet1!$E$2:$H$51,4,0)</f>
        <v>4057</v>
      </c>
      <c r="F31" s="66">
        <f>E31/D31</f>
        <v>0.83067158067158064</v>
      </c>
      <c r="G31" s="30">
        <f>VLOOKUP(C31,Sheet1!$J$2:$M$51,4,0)</f>
        <v>4074</v>
      </c>
      <c r="H31" s="30">
        <f>G31-E31</f>
        <v>17</v>
      </c>
      <c r="I31" s="66">
        <f>H31/D31</f>
        <v>3.4807534807534809E-3</v>
      </c>
      <c r="J31" s="66">
        <f>G31/D31</f>
        <v>0.83415233415233414</v>
      </c>
      <c r="K31" s="67">
        <f>IF(OR(ISNUMBER(FIND("روستایی",$C31)),ISNUMBER(FIND("/",$C31))),G31-(D31*90%),IF(ISNUMBER(FIND("شهری",$C31)),G31-(D31*70%),""))</f>
        <v>-321.60000000000036</v>
      </c>
    </row>
    <row r="32" spans="2:11" ht="18" x14ac:dyDescent="0.2">
      <c r="B32" s="64" t="s">
        <v>59</v>
      </c>
      <c r="C32" s="65" t="s">
        <v>115</v>
      </c>
      <c r="D32" s="30">
        <f>VLOOKUP(C32,Sheet1!$B$2:$C$51,2,0)</f>
        <v>2178</v>
      </c>
      <c r="E32" s="30">
        <f>VLOOKUP(C32,Sheet1!$E$2:$H$51,4,0)</f>
        <v>1723</v>
      </c>
      <c r="F32" s="66">
        <f>E32/D32</f>
        <v>0.7910927456382002</v>
      </c>
      <c r="G32" s="30">
        <f>VLOOKUP(C32,Sheet1!$J$2:$M$51,4,0)</f>
        <v>1725</v>
      </c>
      <c r="H32" s="30">
        <f>G32-E32</f>
        <v>2</v>
      </c>
      <c r="I32" s="66">
        <f>H32/D32</f>
        <v>9.1827364554637281E-4</v>
      </c>
      <c r="J32" s="66">
        <f>G32/D32</f>
        <v>0.79201101928374651</v>
      </c>
      <c r="K32" s="67">
        <f>IF(OR(ISNUMBER(FIND("روستایی",$C32)),ISNUMBER(FIND("/",$C32))),G32-(D32*90%),IF(ISNUMBER(FIND("شهری",$C32)),G32-(D32*70%),""))</f>
        <v>-235.20000000000005</v>
      </c>
    </row>
    <row r="33" spans="2:11" ht="18" x14ac:dyDescent="0.2">
      <c r="B33" s="64" t="s">
        <v>5</v>
      </c>
      <c r="C33" s="65" t="s">
        <v>111</v>
      </c>
      <c r="D33" s="30">
        <f>VLOOKUP(C33,Sheet1!$B$2:$C$51,2,0)</f>
        <v>6749</v>
      </c>
      <c r="E33" s="30">
        <f>VLOOKUP(C33,Sheet1!$E$2:$H$51,4,0)</f>
        <v>5053</v>
      </c>
      <c r="F33" s="66">
        <f>E33/D33</f>
        <v>0.74870351163135285</v>
      </c>
      <c r="G33" s="30">
        <f>VLOOKUP(C33,Sheet1!$J$2:$M$51,4,0)</f>
        <v>5078</v>
      </c>
      <c r="H33" s="30">
        <f>G33-E33</f>
        <v>25</v>
      </c>
      <c r="I33" s="66">
        <f>H33/D33</f>
        <v>3.7042524818491629E-3</v>
      </c>
      <c r="J33" s="66">
        <f>G33/D33</f>
        <v>0.75240776411320198</v>
      </c>
      <c r="K33" s="67">
        <f>IF(OR(ISNUMBER(FIND("روستایی",$C33)),ISNUMBER(FIND("/",$C33))),G33-(D33*90%),IF(ISNUMBER(FIND("شهری",$C33)),G33-(D33*70%),""))</f>
        <v>-996.10000000000036</v>
      </c>
    </row>
    <row r="34" spans="2:11" ht="18" x14ac:dyDescent="0.2">
      <c r="B34" s="64" t="s">
        <v>5</v>
      </c>
      <c r="C34" s="65" t="s">
        <v>78</v>
      </c>
      <c r="D34" s="30">
        <f>VLOOKUP(C34,Sheet1!$B$2:$C$51,2,0)</f>
        <v>4024</v>
      </c>
      <c r="E34" s="30">
        <f>VLOOKUP(C34,Sheet1!$E$2:$H$51,4,0)</f>
        <v>2954</v>
      </c>
      <c r="F34" s="66">
        <f>E34/D34</f>
        <v>0.73409542743538769</v>
      </c>
      <c r="G34" s="30">
        <f>VLOOKUP(C34,Sheet1!$J$2:$M$51,4,0)</f>
        <v>2968</v>
      </c>
      <c r="H34" s="30">
        <f>G34-E34</f>
        <v>14</v>
      </c>
      <c r="I34" s="66">
        <f>H34/D34</f>
        <v>3.4791252485089465E-3</v>
      </c>
      <c r="J34" s="66">
        <f>G34/D34</f>
        <v>0.7375745526838966</v>
      </c>
      <c r="K34" s="67">
        <f>IF(OR(ISNUMBER(FIND("روستایی",$C34)),ISNUMBER(FIND("/",$C34))),G34-(D34*90%),IF(ISNUMBER(FIND("شهری",$C34)),G34-(D34*70%),""))</f>
        <v>-653.59999999999991</v>
      </c>
    </row>
    <row r="35" spans="2:11" ht="18" x14ac:dyDescent="0.2">
      <c r="B35" s="64" t="s">
        <v>5</v>
      </c>
      <c r="C35" s="65" t="s">
        <v>92</v>
      </c>
      <c r="D35" s="30">
        <f>VLOOKUP(C35,Sheet1!$B$2:$C$51,2,0)</f>
        <v>6555</v>
      </c>
      <c r="E35" s="30">
        <f>VLOOKUP(C35,Sheet1!$E$2:$H$51,4,0)</f>
        <v>4794</v>
      </c>
      <c r="F35" s="66">
        <f>E35/D35</f>
        <v>0.73135011441647602</v>
      </c>
      <c r="G35" s="30">
        <f>VLOOKUP(C35,Sheet1!$J$2:$M$51,4,0)</f>
        <v>4823</v>
      </c>
      <c r="H35" s="30">
        <f>G35-E35</f>
        <v>29</v>
      </c>
      <c r="I35" s="66">
        <f>H35/D35</f>
        <v>4.4241037376048821E-3</v>
      </c>
      <c r="J35" s="66">
        <f>G35/D35</f>
        <v>0.73577421815408084</v>
      </c>
      <c r="K35" s="67">
        <f>IF(OR(ISNUMBER(FIND("روستایی",$C35)),ISNUMBER(FIND("/",$C35))),G35-(D35*90%),IF(ISNUMBER(FIND("شهری",$C35)),G35-(D35*70%),""))</f>
        <v>-1076.5</v>
      </c>
    </row>
    <row r="36" spans="2:11" ht="18" x14ac:dyDescent="0.2">
      <c r="B36" s="64" t="s">
        <v>5</v>
      </c>
      <c r="C36" s="65" t="s">
        <v>83</v>
      </c>
      <c r="D36" s="30">
        <f>VLOOKUP(C36,Sheet1!$B$2:$C$51,2,0)</f>
        <v>24388</v>
      </c>
      <c r="E36" s="30">
        <f>VLOOKUP(C36,Sheet1!$E$2:$H$51,4,0)</f>
        <v>16172</v>
      </c>
      <c r="F36" s="66">
        <f>E36/D36</f>
        <v>0.66311300639658843</v>
      </c>
      <c r="G36" s="30">
        <f>VLOOKUP(C36,Sheet1!$J$2:$M$51,4,0)</f>
        <v>16375</v>
      </c>
      <c r="H36" s="30">
        <f>G36-E36</f>
        <v>203</v>
      </c>
      <c r="I36" s="66">
        <f>H36/D36</f>
        <v>8.3237657864523532E-3</v>
      </c>
      <c r="J36" s="66">
        <f>G36/D36</f>
        <v>0.67143677218304088</v>
      </c>
      <c r="K36" s="67">
        <f>IF(OR(ISNUMBER(FIND("روستایی",$C36)),ISNUMBER(FIND("/",$C36))),G36-(D36*90%),IF(ISNUMBER(FIND("شهری",$C36)),G36-(D36*70%),""))</f>
        <v>-5574.2000000000007</v>
      </c>
    </row>
    <row r="37" spans="2:11" ht="18" x14ac:dyDescent="0.2">
      <c r="B37" s="64" t="s">
        <v>5</v>
      </c>
      <c r="C37" s="65" t="s">
        <v>96</v>
      </c>
      <c r="D37" s="30">
        <f>VLOOKUP(C37,Sheet1!$B$2:$C$51,2,0)</f>
        <v>4238</v>
      </c>
      <c r="E37" s="30">
        <f>VLOOKUP(C37,Sheet1!$E$2:$H$51,4,0)</f>
        <v>2815</v>
      </c>
      <c r="F37" s="66">
        <f>E37/D37</f>
        <v>0.66422840962718266</v>
      </c>
      <c r="G37" s="30">
        <f>VLOOKUP(C37,Sheet1!$J$2:$M$51,4,0)</f>
        <v>2824</v>
      </c>
      <c r="H37" s="30">
        <f>G37-E37</f>
        <v>9</v>
      </c>
      <c r="I37" s="66">
        <f>H37/D37</f>
        <v>2.1236432279377066E-3</v>
      </c>
      <c r="J37" s="66">
        <f>G37/D37</f>
        <v>0.66635205285512034</v>
      </c>
      <c r="K37" s="67">
        <f>IF(OR(ISNUMBER(FIND("روستایی",$C37)),ISNUMBER(FIND("/",$C37))),G37-(D37*90%),IF(ISNUMBER(FIND("شهری",$C37)),G37-(D37*70%),""))</f>
        <v>-990.20000000000027</v>
      </c>
    </row>
    <row r="38" spans="2:11" ht="18" x14ac:dyDescent="0.2">
      <c r="B38" s="64" t="s">
        <v>5</v>
      </c>
      <c r="C38" s="65" t="s">
        <v>75</v>
      </c>
      <c r="D38" s="30">
        <f>VLOOKUP(C38,Sheet1!$B$2:$C$51,2,0)</f>
        <v>3268</v>
      </c>
      <c r="E38" s="30">
        <f>VLOOKUP(C38,Sheet1!$E$2:$H$51,4,0)</f>
        <v>2080</v>
      </c>
      <c r="F38" s="66">
        <f>E38/D38</f>
        <v>0.63647490820073438</v>
      </c>
      <c r="G38" s="30">
        <f>VLOOKUP(C38,Sheet1!$J$2:$M$51,4,0)</f>
        <v>2089</v>
      </c>
      <c r="H38" s="30">
        <f>G38-E38</f>
        <v>9</v>
      </c>
      <c r="I38" s="66">
        <f>H38/D38</f>
        <v>2.7539779681762548E-3</v>
      </c>
      <c r="J38" s="66">
        <f>G38/D38</f>
        <v>0.6392288861689106</v>
      </c>
      <c r="K38" s="67">
        <f>IF(OR(ISNUMBER(FIND("روستایی",$C38)),ISNUMBER(FIND("/",$C38))),G38-(D38*90%),IF(ISNUMBER(FIND("شهری",$C38)),G38-(D38*70%),""))</f>
        <v>-852.20000000000027</v>
      </c>
    </row>
    <row r="39" spans="2:11" ht="18" x14ac:dyDescent="0.2">
      <c r="B39" s="64" t="s">
        <v>5</v>
      </c>
      <c r="C39" s="65" t="s">
        <v>89</v>
      </c>
      <c r="D39" s="30">
        <f>VLOOKUP(C39,Sheet1!$B$2:$C$51,2,0)</f>
        <v>18012</v>
      </c>
      <c r="E39" s="30">
        <f>VLOOKUP(C39,Sheet1!$E$2:$H$51,4,0)</f>
        <v>11062</v>
      </c>
      <c r="F39" s="66">
        <f>E39/D39</f>
        <v>0.61414612480568509</v>
      </c>
      <c r="G39" s="30">
        <f>VLOOKUP(C39,Sheet1!$J$2:$M$51,4,0)</f>
        <v>11184</v>
      </c>
      <c r="H39" s="31">
        <f>G39-E39</f>
        <v>122</v>
      </c>
      <c r="I39" s="66">
        <f>H39/D39</f>
        <v>6.7732622695980457E-3</v>
      </c>
      <c r="J39" s="66">
        <f>G39/D39</f>
        <v>0.62091938707528316</v>
      </c>
      <c r="K39" s="67">
        <f>IF(OR(ISNUMBER(FIND("روستایی",$C39)),ISNUMBER(FIND("/",$C39))),G39-(D39*90%),IF(ISNUMBER(FIND("شهری",$C39)),G39-(D39*70%),""))</f>
        <v>-5026.8000000000011</v>
      </c>
    </row>
    <row r="40" spans="2:11" ht="18" x14ac:dyDescent="0.2">
      <c r="B40" s="64" t="s">
        <v>5</v>
      </c>
      <c r="C40" s="65" t="s">
        <v>71</v>
      </c>
      <c r="D40" s="30">
        <f>VLOOKUP(C40,Sheet1!$B$2:$C$51,2,0)</f>
        <v>13312</v>
      </c>
      <c r="E40" s="30">
        <f>VLOOKUP(C40,Sheet1!$E$2:$H$51,4,0)</f>
        <v>7956</v>
      </c>
      <c r="F40" s="66">
        <f>E40/D40</f>
        <v>0.59765625</v>
      </c>
      <c r="G40" s="30">
        <f>VLOOKUP(C40,Sheet1!$J$2:$M$51,4,0)</f>
        <v>8093</v>
      </c>
      <c r="H40" s="31">
        <f>G40-E40</f>
        <v>137</v>
      </c>
      <c r="I40" s="66">
        <f>H40/D40</f>
        <v>1.0291466346153846E-2</v>
      </c>
      <c r="J40" s="66">
        <f>G40/D40</f>
        <v>0.60794771634615385</v>
      </c>
      <c r="K40" s="67">
        <f>IF(OR(ISNUMBER(FIND("روستایی",$C40)),ISNUMBER(FIND("/",$C40))),G40-(D40*90%),IF(ISNUMBER(FIND("شهری",$C40)),G40-(D40*70%),""))</f>
        <v>-1225.3999999999996</v>
      </c>
    </row>
    <row r="41" spans="2:11" ht="18" x14ac:dyDescent="0.2">
      <c r="B41" s="64" t="s">
        <v>5</v>
      </c>
      <c r="C41" s="65" t="s">
        <v>100</v>
      </c>
      <c r="D41" s="30">
        <f>VLOOKUP(C41,Sheet1!$B$2:$C$51,2,0)</f>
        <v>6223</v>
      </c>
      <c r="E41" s="30">
        <f>VLOOKUP(C41,Sheet1!$E$2:$H$51,4,0)</f>
        <v>3683</v>
      </c>
      <c r="F41" s="66">
        <f>E41/D41</f>
        <v>0.59183673469387754</v>
      </c>
      <c r="G41" s="30">
        <f>VLOOKUP(C41,Sheet1!$J$2:$M$51,4,0)</f>
        <v>3717</v>
      </c>
      <c r="H41" s="30">
        <f>G41-E41</f>
        <v>34</v>
      </c>
      <c r="I41" s="66">
        <f>H41/D41</f>
        <v>5.4636027639402215E-3</v>
      </c>
      <c r="J41" s="66">
        <f>G41/D41</f>
        <v>0.59730033745781774</v>
      </c>
      <c r="K41" s="67">
        <f>IF(OR(ISNUMBER(FIND("روستایی",$C41)),ISNUMBER(FIND("/",$C41))),G41-(D41*90%),IF(ISNUMBER(FIND("شهری",$C41)),G41-(D41*70%),""))</f>
        <v>-639.09999999999945</v>
      </c>
    </row>
    <row r="42" spans="2:11" ht="18" x14ac:dyDescent="0.2">
      <c r="B42" s="64" t="s">
        <v>5</v>
      </c>
      <c r="C42" s="65" t="s">
        <v>104</v>
      </c>
      <c r="D42" s="30">
        <f>VLOOKUP(C42,Sheet1!$B$2:$C$51,2,0)</f>
        <v>13445</v>
      </c>
      <c r="E42" s="30">
        <f>VLOOKUP(C42,Sheet1!$E$2:$H$51,4,0)</f>
        <v>7893</v>
      </c>
      <c r="F42" s="66">
        <f>E42/D42</f>
        <v>0.58705838601710669</v>
      </c>
      <c r="G42" s="30">
        <f>VLOOKUP(C42,Sheet1!$J$2:$M$51,4,0)</f>
        <v>8003</v>
      </c>
      <c r="H42" s="30">
        <f>G42-E42</f>
        <v>110</v>
      </c>
      <c r="I42" s="66">
        <f>H42/D42</f>
        <v>8.1814801041279282E-3</v>
      </c>
      <c r="J42" s="66">
        <f>G42/D42</f>
        <v>0.5952398661212347</v>
      </c>
      <c r="K42" s="67">
        <f>IF(OR(ISNUMBER(FIND("روستایی",$C42)),ISNUMBER(FIND("/",$C42))),G42-(D42*90%),IF(ISNUMBER(FIND("شهری",$C42)),G42-(D42*70%),""))</f>
        <v>-1408.5</v>
      </c>
    </row>
    <row r="43" spans="2:11" ht="18" x14ac:dyDescent="0.2">
      <c r="B43" s="64" t="s">
        <v>5</v>
      </c>
      <c r="C43" s="65" t="s">
        <v>85</v>
      </c>
      <c r="D43" s="30">
        <f>VLOOKUP(C43,Sheet1!$B$2:$C$51,2,0)</f>
        <v>31727</v>
      </c>
      <c r="E43" s="30">
        <f>VLOOKUP(C43,Sheet1!$E$2:$H$51,4,0)</f>
        <v>17702</v>
      </c>
      <c r="F43" s="66">
        <f>E43/D43</f>
        <v>0.5579474895199672</v>
      </c>
      <c r="G43" s="30">
        <f>VLOOKUP(C43,Sheet1!$J$2:$M$51,4,0)</f>
        <v>18392</v>
      </c>
      <c r="H43" s="30">
        <f>G43-E43</f>
        <v>690</v>
      </c>
      <c r="I43" s="66">
        <f>H43/D43</f>
        <v>2.1748037948750274E-2</v>
      </c>
      <c r="J43" s="66">
        <f>G43/D43</f>
        <v>0.57969552746871744</v>
      </c>
      <c r="K43" s="67">
        <f>IF(OR(ISNUMBER(FIND("روستایی",$C43)),ISNUMBER(FIND("/",$C43))),G43-(D43*90%),IF(ISNUMBER(FIND("شهری",$C43)),G43-(D43*70%),""))</f>
        <v>-3816.8999999999978</v>
      </c>
    </row>
    <row r="44" spans="2:11" ht="18" x14ac:dyDescent="0.2">
      <c r="B44" s="64" t="s">
        <v>5</v>
      </c>
      <c r="C44" s="65" t="s">
        <v>110</v>
      </c>
      <c r="D44" s="30">
        <f>VLOOKUP(C44,Sheet1!$B$2:$C$51,2,0)</f>
        <v>8753</v>
      </c>
      <c r="E44" s="30">
        <f>VLOOKUP(C44,Sheet1!$E$2:$H$51,4,0)</f>
        <v>4579</v>
      </c>
      <c r="F44" s="66">
        <f>E44/D44</f>
        <v>0.52313492516851368</v>
      </c>
      <c r="G44" s="30">
        <f>VLOOKUP(C44,Sheet1!$J$2:$M$51,4,0)</f>
        <v>4644</v>
      </c>
      <c r="H44" s="30">
        <f>G44-E44</f>
        <v>65</v>
      </c>
      <c r="I44" s="66">
        <f>H44/D44</f>
        <v>7.4260253627327771E-3</v>
      </c>
      <c r="J44" s="66">
        <f>G44/D44</f>
        <v>0.53056095053124641</v>
      </c>
      <c r="K44" s="67">
        <f>IF(OR(ISNUMBER(FIND("روستایی",$C44)),ISNUMBER(FIND("/",$C44))),G44-(D44*90%),IF(ISNUMBER(FIND("شهری",$C44)),G44-(D44*70%),""))</f>
        <v>-3233.7</v>
      </c>
    </row>
    <row r="45" spans="2:11" ht="18" x14ac:dyDescent="0.2">
      <c r="B45" s="64" t="s">
        <v>5</v>
      </c>
      <c r="C45" s="65" t="s">
        <v>88</v>
      </c>
      <c r="D45" s="30">
        <f>VLOOKUP(C45,Sheet1!$B$2:$C$51,2,0)</f>
        <v>19427</v>
      </c>
      <c r="E45" s="30">
        <f>VLOOKUP(C45,Sheet1!$E$2:$H$51,4,0)</f>
        <v>10039</v>
      </c>
      <c r="F45" s="66">
        <f>E45/D45</f>
        <v>0.51675503165697223</v>
      </c>
      <c r="G45" s="30">
        <f>VLOOKUP(C45,Sheet1!$J$2:$M$51,4,0)</f>
        <v>10278</v>
      </c>
      <c r="H45" s="30">
        <f>G45-E45</f>
        <v>239</v>
      </c>
      <c r="I45" s="66">
        <f>H45/D45</f>
        <v>1.2302465640603284E-2</v>
      </c>
      <c r="J45" s="66">
        <f>G45/D45</f>
        <v>0.52905749729757556</v>
      </c>
      <c r="K45" s="67">
        <f>IF(OR(ISNUMBER(FIND("روستایی",$C45)),ISNUMBER(FIND("/",$C45))),G45-(D45*90%),IF(ISNUMBER(FIND("شهری",$C45)),G45-(D45*70%),""))</f>
        <v>-3320.8999999999996</v>
      </c>
    </row>
    <row r="46" spans="2:11" ht="18" x14ac:dyDescent="0.2">
      <c r="B46" s="64" t="s">
        <v>5</v>
      </c>
      <c r="C46" s="65" t="s">
        <v>103</v>
      </c>
      <c r="D46" s="30">
        <f>VLOOKUP(C46,Sheet1!$B$2:$C$51,2,0)</f>
        <v>16058</v>
      </c>
      <c r="E46" s="30">
        <f>VLOOKUP(C46,Sheet1!$E$2:$H$51,4,0)</f>
        <v>8244</v>
      </c>
      <c r="F46" s="66">
        <f>E46/D46</f>
        <v>0.51338896500186826</v>
      </c>
      <c r="G46" s="30">
        <f>VLOOKUP(C46,Sheet1!$J$2:$M$51,4,0)</f>
        <v>8465</v>
      </c>
      <c r="H46" s="30">
        <f>G46-E46</f>
        <v>221</v>
      </c>
      <c r="I46" s="66">
        <f>H46/D46</f>
        <v>1.3762610536804085E-2</v>
      </c>
      <c r="J46" s="66">
        <f>G46/D46</f>
        <v>0.52715157553867231</v>
      </c>
      <c r="K46" s="67">
        <f>IF(OR(ISNUMBER(FIND("روستایی",$C46)),ISNUMBER(FIND("/",$C46))),G46-(D46*90%),IF(ISNUMBER(FIND("شهری",$C46)),G46-(D46*70%),""))</f>
        <v>-2775.5999999999985</v>
      </c>
    </row>
    <row r="47" spans="2:11" ht="18" x14ac:dyDescent="0.2">
      <c r="B47" s="64" t="s">
        <v>5</v>
      </c>
      <c r="C47" s="65" t="s">
        <v>90</v>
      </c>
      <c r="D47" s="30">
        <f>VLOOKUP(C47,Sheet1!$B$2:$C$51,2,0)</f>
        <v>17060</v>
      </c>
      <c r="E47" s="30">
        <f>VLOOKUP(C47,Sheet1!$E$2:$H$51,4,0)</f>
        <v>8714</v>
      </c>
      <c r="F47" s="66">
        <f>E47/D47</f>
        <v>0.51078546307151229</v>
      </c>
      <c r="G47" s="30">
        <f>VLOOKUP(C47,Sheet1!$J$2:$M$51,4,0)</f>
        <v>8867</v>
      </c>
      <c r="H47" s="30">
        <f>G47-E47</f>
        <v>153</v>
      </c>
      <c r="I47" s="66">
        <f>H47/D47</f>
        <v>8.9683470105509956E-3</v>
      </c>
      <c r="J47" s="66">
        <f>G47/D47</f>
        <v>0.51975381008206334</v>
      </c>
      <c r="K47" s="67">
        <f>IF(OR(ISNUMBER(FIND("روستایی",$C47)),ISNUMBER(FIND("/",$C47))),G47-(D47*90%),IF(ISNUMBER(FIND("شهری",$C47)),G47-(D47*70%),""))</f>
        <v>-6487</v>
      </c>
    </row>
    <row r="48" spans="2:11" ht="18" x14ac:dyDescent="0.2">
      <c r="B48" s="64" t="s">
        <v>5</v>
      </c>
      <c r="C48" s="65" t="s">
        <v>102</v>
      </c>
      <c r="D48" s="30">
        <f>VLOOKUP(C48,Sheet1!$B$2:$C$51,2,0)</f>
        <v>28575</v>
      </c>
      <c r="E48" s="30">
        <f>VLOOKUP(C48,Sheet1!$E$2:$H$51,4,0)</f>
        <v>14183</v>
      </c>
      <c r="F48" s="66">
        <f>E48/D48</f>
        <v>0.4963429571303587</v>
      </c>
      <c r="G48" s="30">
        <f>VLOOKUP(C48,Sheet1!$J$2:$M$51,4,0)</f>
        <v>14554</v>
      </c>
      <c r="H48" s="30">
        <f>G48-E48</f>
        <v>371</v>
      </c>
      <c r="I48" s="66">
        <f>H48/D48</f>
        <v>1.2983377077865267E-2</v>
      </c>
      <c r="J48" s="66">
        <f>G48/D48</f>
        <v>0.50932633420822393</v>
      </c>
      <c r="K48" s="67">
        <f>IF(OR(ISNUMBER(FIND("روستایی",$C48)),ISNUMBER(FIND("/",$C48))),G48-(D48*90%),IF(ISNUMBER(FIND("شهری",$C48)),G48-(D48*70%),""))</f>
        <v>-5448.5</v>
      </c>
    </row>
    <row r="49" spans="2:12" ht="18" x14ac:dyDescent="0.2">
      <c r="B49" s="64" t="s">
        <v>5</v>
      </c>
      <c r="C49" s="65" t="s">
        <v>82</v>
      </c>
      <c r="D49" s="30">
        <f>VLOOKUP(C49,Sheet1!$B$2:$C$51,2,0)</f>
        <v>19515</v>
      </c>
      <c r="E49" s="30">
        <f>VLOOKUP(C49,Sheet1!$E$2:$H$51,4,0)</f>
        <v>8984</v>
      </c>
      <c r="F49" s="66">
        <f>E49/D49</f>
        <v>0.46036382270048681</v>
      </c>
      <c r="G49" s="30">
        <f>VLOOKUP(C49,Sheet1!$J$2:$M$51,4,0)</f>
        <v>9231</v>
      </c>
      <c r="H49" s="30">
        <f>G49-E49</f>
        <v>247</v>
      </c>
      <c r="I49" s="66">
        <f>H49/D49</f>
        <v>1.2656930566231104E-2</v>
      </c>
      <c r="J49" s="66">
        <f>G49/D49</f>
        <v>0.47302075326671789</v>
      </c>
      <c r="K49" s="67">
        <f>IF(OR(ISNUMBER(FIND("روستایی",$C49)),ISNUMBER(FIND("/",$C49))),G49-(D49*90%),IF(ISNUMBER(FIND("شهری",$C49)),G49-(D49*70%),""))</f>
        <v>-4429.5</v>
      </c>
    </row>
    <row r="50" spans="2:12" ht="18" x14ac:dyDescent="0.2">
      <c r="B50" s="64" t="s">
        <v>5</v>
      </c>
      <c r="C50" s="65" t="s">
        <v>76</v>
      </c>
      <c r="D50" s="30">
        <f>VLOOKUP(C50,Sheet1!$B$2:$C$51,2,0)</f>
        <v>26263</v>
      </c>
      <c r="E50" s="30">
        <f>VLOOKUP(C50,Sheet1!$E$2:$H$51,4,0)</f>
        <v>12009</v>
      </c>
      <c r="F50" s="66">
        <f>E50/D50</f>
        <v>0.45725926207973194</v>
      </c>
      <c r="G50" s="30">
        <f>VLOOKUP(C50,Sheet1!$J$2:$M$51,4,0)</f>
        <v>12394</v>
      </c>
      <c r="H50" s="30">
        <f>G50-E50</f>
        <v>385</v>
      </c>
      <c r="I50" s="66">
        <f>H50/D50</f>
        <v>1.4659406769980581E-2</v>
      </c>
      <c r="J50" s="66">
        <f>G50/D50</f>
        <v>0.47191866884971251</v>
      </c>
      <c r="K50" s="67">
        <f>IF(OR(ISNUMBER(FIND("روستایی",$C50)),ISNUMBER(FIND("/",$C50))),G50-(D50*90%),IF(ISNUMBER(FIND("شهری",$C50)),G50-(D50*70%),""))</f>
        <v>-5990.0999999999985</v>
      </c>
    </row>
    <row r="51" spans="2:12" ht="18" x14ac:dyDescent="0.2">
      <c r="B51" s="64" t="s">
        <v>5</v>
      </c>
      <c r="C51" s="65" t="s">
        <v>91</v>
      </c>
      <c r="D51" s="30">
        <f>VLOOKUP(C51,Sheet1!$B$2:$C$51,2,0)</f>
        <v>5990</v>
      </c>
      <c r="E51" s="30">
        <f>VLOOKUP(C51,Sheet1!$E$2:$H$51,4,0)</f>
        <v>2764</v>
      </c>
      <c r="F51" s="66">
        <f>E51/D51</f>
        <v>0.46143572621035056</v>
      </c>
      <c r="G51" s="30">
        <f>VLOOKUP(C51,Sheet1!$J$2:$M$51,4,0)</f>
        <v>2792</v>
      </c>
      <c r="H51" s="30">
        <f>G51-E51</f>
        <v>28</v>
      </c>
      <c r="I51" s="66">
        <f>H51/D51</f>
        <v>4.6744574290484139E-3</v>
      </c>
      <c r="J51" s="66">
        <f>G51/D51</f>
        <v>0.46611018363939899</v>
      </c>
      <c r="K51" s="67">
        <f>IF(OR(ISNUMBER(FIND("روستایی",$C51)),ISNUMBER(FIND("/",$C51))),G51-(D51*90%),IF(ISNUMBER(FIND("شهری",$C51)),G51-(D51*70%),""))</f>
        <v>-2599</v>
      </c>
    </row>
    <row r="52" spans="2:12" ht="18.75" thickBot="1" x14ac:dyDescent="0.25">
      <c r="B52" s="68" t="s">
        <v>5</v>
      </c>
      <c r="C52" s="69" t="s">
        <v>99</v>
      </c>
      <c r="D52" s="70">
        <f>VLOOKUP(C52,Sheet1!$B$2:$C$51,2,0)</f>
        <v>27672</v>
      </c>
      <c r="E52" s="70">
        <f>VLOOKUP(C52,Sheet1!$E$2:$H$51,4,0)</f>
        <v>11346</v>
      </c>
      <c r="F52" s="71">
        <f>E52/D52</f>
        <v>0.41001734605377277</v>
      </c>
      <c r="G52" s="70">
        <f>VLOOKUP(C52,Sheet1!$J$2:$M$51,4,0)</f>
        <v>11610</v>
      </c>
      <c r="H52" s="72">
        <f>G52-E52</f>
        <v>264</v>
      </c>
      <c r="I52" s="71">
        <f>H52/D52</f>
        <v>9.5403295750216832E-3</v>
      </c>
      <c r="J52" s="71">
        <f>G52/D52</f>
        <v>0.41955767562879442</v>
      </c>
      <c r="K52" s="73">
        <f>IF(OR(ISNUMBER(FIND("روستایی",$C52)),ISNUMBER(FIND("/",$C52))),G52-(D52*90%),IF(ISNUMBER(FIND("شهری",$C52)),G52-(D52*70%),""))</f>
        <v>-13294.8</v>
      </c>
    </row>
    <row r="53" spans="2:12" ht="32.25" customHeight="1" thickBot="1" x14ac:dyDescent="0.25">
      <c r="B53" s="74" t="s">
        <v>47</v>
      </c>
      <c r="C53" s="75">
        <f>SUBTOTAL(3,C3:C52)</f>
        <v>50</v>
      </c>
      <c r="D53" s="32">
        <f>SUBTOTAL(9,D3:D52)</f>
        <v>469878</v>
      </c>
      <c r="E53" s="32">
        <f>SUBTOTAL(9,E3:E52)</f>
        <v>318548</v>
      </c>
      <c r="F53" s="76">
        <f>E53/D53</f>
        <v>0.67793767743967581</v>
      </c>
      <c r="G53" s="32">
        <f>SUBTOTAL(9,G3:G52)</f>
        <v>322585</v>
      </c>
      <c r="H53" s="32">
        <f>SUM(H3:H52)</f>
        <v>4037</v>
      </c>
      <c r="I53" s="76">
        <f>H53/D53</f>
        <v>8.591591860014727E-3</v>
      </c>
      <c r="J53" s="76">
        <f>G53/D53</f>
        <v>0.6865292692996906</v>
      </c>
      <c r="K53" s="77">
        <f>SUMIF(K3:K52,"&lt;0")</f>
        <v>-72423</v>
      </c>
    </row>
    <row r="55" spans="2:12" x14ac:dyDescent="0.2">
      <c r="L55" s="5"/>
    </row>
  </sheetData>
  <sheetProtection selectLockedCells="1" autoFilter="0" selectUnlockedCells="1"/>
  <autoFilter ref="B2:K52">
    <sortState ref="B3:K52">
      <sortCondition descending="1" ref="J2:J52"/>
    </sortState>
  </autoFilter>
  <mergeCells count="1">
    <mergeCell ref="B1:K1"/>
  </mergeCells>
  <conditionalFormatting sqref="K3:K53">
    <cfRule type="cellIs" dxfId="23" priority="40" operator="lessThan">
      <formula>0</formula>
    </cfRule>
  </conditionalFormatting>
  <conditionalFormatting sqref="K3:K52">
    <cfRule type="cellIs" dxfId="22" priority="39" operator="greaterThan">
      <formula>0</formula>
    </cfRule>
  </conditionalFormatting>
  <conditionalFormatting sqref="F3:F52 J3:J52">
    <cfRule type="expression" dxfId="21" priority="29">
      <formula>AND(F3&gt;=0.9,F3&lt;1)</formula>
    </cfRule>
    <cfRule type="cellIs" dxfId="20" priority="30" operator="greaterThanOrEqual">
      <formula>1</formula>
    </cfRule>
    <cfRule type="cellIs" dxfId="19" priority="31" operator="lessThan">
      <formula>0.4</formula>
    </cfRule>
    <cfRule type="cellIs" dxfId="18" priority="32" operator="between">
      <formula>0.4</formula>
      <formula>0.5</formula>
    </cfRule>
    <cfRule type="cellIs" dxfId="17" priority="33" operator="between">
      <formula>0.5</formula>
      <formula>0.6</formula>
    </cfRule>
    <cfRule type="cellIs" dxfId="16" priority="34" operator="between">
      <formula>0.6</formula>
      <formula>0.7</formula>
    </cfRule>
    <cfRule type="cellIs" dxfId="15" priority="35" operator="between">
      <formula>0.7</formula>
      <formula>0.8</formula>
    </cfRule>
    <cfRule type="cellIs" dxfId="14" priority="36" operator="between">
      <formula>0.8</formula>
      <formula>0.9</formula>
    </cfRule>
  </conditionalFormatting>
  <conditionalFormatting sqref="H3:H52">
    <cfRule type="expression" dxfId="13" priority="85">
      <formula>$H3=MIN($H$3:$H$52)</formula>
    </cfRule>
  </conditionalFormatting>
  <conditionalFormatting sqref="I3:I52">
    <cfRule type="expression" dxfId="12" priority="88">
      <formula>$I3=MIN($I$3:$I$52)</formula>
    </cfRule>
  </conditionalFormatting>
  <printOptions horizontalCentered="1"/>
  <pageMargins left="0.31496062992125984" right="0.31496062992125984" top="0.55118110236220474" bottom="0.55118110236220474" header="0.31496062992125984" footer="0.31496062992125984"/>
  <pageSetup paperSize="9" scale="7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1"/>
  <sheetViews>
    <sheetView rightToLeft="1" topLeftCell="E32" workbookViewId="0">
      <selection activeCell="J8" sqref="J8"/>
    </sheetView>
  </sheetViews>
  <sheetFormatPr defaultRowHeight="14.25" x14ac:dyDescent="0.2"/>
  <cols>
    <col min="2" max="2" width="36" bestFit="1" customWidth="1"/>
    <col min="5" max="5" width="36" bestFit="1" customWidth="1"/>
    <col min="10" max="10" width="40.125" bestFit="1" customWidth="1"/>
  </cols>
  <sheetData>
    <row r="1" spans="2:13" ht="18" x14ac:dyDescent="0.25">
      <c r="B1" s="51" t="s">
        <v>70</v>
      </c>
      <c r="C1" s="51"/>
      <c r="D1" s="52"/>
      <c r="E1" s="52" t="s">
        <v>120</v>
      </c>
      <c r="F1" s="52" t="s">
        <v>3</v>
      </c>
      <c r="G1" s="52" t="s">
        <v>4</v>
      </c>
      <c r="H1" s="52" t="s">
        <v>47</v>
      </c>
      <c r="J1" s="52" t="s">
        <v>122</v>
      </c>
      <c r="K1" s="52" t="s">
        <v>3</v>
      </c>
      <c r="L1" s="52" t="s">
        <v>4</v>
      </c>
      <c r="M1" s="52" t="s">
        <v>47</v>
      </c>
    </row>
    <row r="2" spans="2:13" x14ac:dyDescent="0.2">
      <c r="B2" t="s">
        <v>94</v>
      </c>
      <c r="C2" s="50">
        <v>5401</v>
      </c>
      <c r="E2" t="s">
        <v>71</v>
      </c>
      <c r="F2" s="50">
        <v>3849</v>
      </c>
      <c r="G2" s="50">
        <v>4107</v>
      </c>
      <c r="H2" s="50">
        <f>SUM(F2:G2)</f>
        <v>7956</v>
      </c>
      <c r="J2" t="s">
        <v>71</v>
      </c>
      <c r="K2" s="50">
        <v>3909</v>
      </c>
      <c r="L2" s="50">
        <v>4184</v>
      </c>
      <c r="M2" s="50">
        <f>SUM(K2:L2)</f>
        <v>8093</v>
      </c>
    </row>
    <row r="3" spans="2:13" x14ac:dyDescent="0.2">
      <c r="B3" t="s">
        <v>95</v>
      </c>
      <c r="C3" s="50">
        <v>8290</v>
      </c>
      <c r="E3" t="s">
        <v>72</v>
      </c>
      <c r="F3" s="50">
        <v>3579</v>
      </c>
      <c r="G3" s="50">
        <v>3669</v>
      </c>
      <c r="H3" s="50">
        <f t="shared" ref="H3:H51" si="0">SUM(F3:G3)</f>
        <v>7248</v>
      </c>
      <c r="J3" t="s">
        <v>72</v>
      </c>
      <c r="K3" s="50">
        <v>3601</v>
      </c>
      <c r="L3" s="50">
        <v>3693</v>
      </c>
      <c r="M3" s="50">
        <f t="shared" ref="M3:M51" si="1">SUM(K3:L3)</f>
        <v>7294</v>
      </c>
    </row>
    <row r="4" spans="2:13" x14ac:dyDescent="0.2">
      <c r="B4" t="s">
        <v>72</v>
      </c>
      <c r="C4" s="50">
        <v>8512</v>
      </c>
      <c r="E4" t="s">
        <v>73</v>
      </c>
      <c r="F4" s="50">
        <v>2322</v>
      </c>
      <c r="G4" s="50">
        <v>2152</v>
      </c>
      <c r="H4" s="50">
        <f t="shared" si="0"/>
        <v>4474</v>
      </c>
      <c r="J4" t="s">
        <v>73</v>
      </c>
      <c r="K4" s="50">
        <v>2330</v>
      </c>
      <c r="L4" s="50">
        <v>2157</v>
      </c>
      <c r="M4" s="50">
        <f t="shared" si="1"/>
        <v>4487</v>
      </c>
    </row>
    <row r="5" spans="2:13" x14ac:dyDescent="0.2">
      <c r="B5" t="s">
        <v>107</v>
      </c>
      <c r="C5" s="50">
        <v>7356</v>
      </c>
      <c r="E5" t="s">
        <v>74</v>
      </c>
      <c r="F5" s="50">
        <v>4180</v>
      </c>
      <c r="G5" s="50">
        <v>4017</v>
      </c>
      <c r="H5" s="50">
        <f t="shared" si="0"/>
        <v>8197</v>
      </c>
      <c r="J5" t="s">
        <v>74</v>
      </c>
      <c r="K5" s="50">
        <v>4205</v>
      </c>
      <c r="L5" s="50">
        <v>4043</v>
      </c>
      <c r="M5" s="50">
        <f t="shared" si="1"/>
        <v>8248</v>
      </c>
    </row>
    <row r="6" spans="2:13" x14ac:dyDescent="0.2">
      <c r="B6" t="s">
        <v>101</v>
      </c>
      <c r="C6" s="50">
        <v>9285</v>
      </c>
      <c r="E6" t="s">
        <v>75</v>
      </c>
      <c r="F6">
        <v>925</v>
      </c>
      <c r="G6" s="50">
        <v>1155</v>
      </c>
      <c r="H6" s="50">
        <f t="shared" si="0"/>
        <v>2080</v>
      </c>
      <c r="J6" t="s">
        <v>75</v>
      </c>
      <c r="K6">
        <v>930</v>
      </c>
      <c r="L6" s="50">
        <v>1159</v>
      </c>
      <c r="M6" s="50">
        <f t="shared" si="1"/>
        <v>2089</v>
      </c>
    </row>
    <row r="7" spans="2:13" x14ac:dyDescent="0.2">
      <c r="B7" t="s">
        <v>105</v>
      </c>
      <c r="C7" s="50">
        <v>5566</v>
      </c>
      <c r="E7" t="s">
        <v>76</v>
      </c>
      <c r="F7" s="50">
        <v>5687</v>
      </c>
      <c r="G7" s="50">
        <v>6322</v>
      </c>
      <c r="H7" s="50">
        <f t="shared" si="0"/>
        <v>12009</v>
      </c>
      <c r="J7" t="s">
        <v>76</v>
      </c>
      <c r="K7" s="50">
        <v>5861</v>
      </c>
      <c r="L7" s="50">
        <v>6533</v>
      </c>
      <c r="M7" s="50">
        <f t="shared" si="1"/>
        <v>12394</v>
      </c>
    </row>
    <row r="8" spans="2:13" x14ac:dyDescent="0.2">
      <c r="B8" t="s">
        <v>96</v>
      </c>
      <c r="C8" s="50">
        <v>4238</v>
      </c>
      <c r="E8" t="s">
        <v>77</v>
      </c>
      <c r="F8" s="50">
        <v>2900</v>
      </c>
      <c r="G8" s="50">
        <v>2757</v>
      </c>
      <c r="H8" s="50">
        <f t="shared" si="0"/>
        <v>5657</v>
      </c>
      <c r="J8" t="s">
        <v>77</v>
      </c>
      <c r="K8" s="50">
        <v>2910</v>
      </c>
      <c r="L8" s="50">
        <v>2774</v>
      </c>
      <c r="M8" s="50">
        <f t="shared" si="1"/>
        <v>5684</v>
      </c>
    </row>
    <row r="9" spans="2:13" x14ac:dyDescent="0.2">
      <c r="B9" t="s">
        <v>86</v>
      </c>
      <c r="C9" s="50">
        <v>4729</v>
      </c>
      <c r="E9" t="s">
        <v>78</v>
      </c>
      <c r="F9" s="50">
        <v>1462</v>
      </c>
      <c r="G9" s="50">
        <v>1492</v>
      </c>
      <c r="H9" s="50">
        <f t="shared" si="0"/>
        <v>2954</v>
      </c>
      <c r="J9" t="s">
        <v>78</v>
      </c>
      <c r="K9" s="50">
        <v>1468</v>
      </c>
      <c r="L9" s="50">
        <v>1500</v>
      </c>
      <c r="M9" s="50">
        <f t="shared" si="1"/>
        <v>2968</v>
      </c>
    </row>
    <row r="10" spans="2:13" x14ac:dyDescent="0.2">
      <c r="B10" t="s">
        <v>117</v>
      </c>
      <c r="C10" s="50">
        <v>3584</v>
      </c>
      <c r="E10" t="s">
        <v>79</v>
      </c>
      <c r="F10" s="50">
        <v>1086</v>
      </c>
      <c r="G10" s="50">
        <v>1181</v>
      </c>
      <c r="H10" s="50">
        <f t="shared" si="0"/>
        <v>2267</v>
      </c>
      <c r="J10" t="s">
        <v>79</v>
      </c>
      <c r="K10" s="50">
        <v>1089</v>
      </c>
      <c r="L10" s="50">
        <v>1185</v>
      </c>
      <c r="M10" s="50">
        <f t="shared" si="1"/>
        <v>2274</v>
      </c>
    </row>
    <row r="11" spans="2:13" x14ac:dyDescent="0.2">
      <c r="B11" t="s">
        <v>98</v>
      </c>
      <c r="C11" s="50">
        <v>5369</v>
      </c>
      <c r="E11" t="s">
        <v>80</v>
      </c>
      <c r="F11" s="50">
        <v>2900</v>
      </c>
      <c r="G11" s="50">
        <v>3079</v>
      </c>
      <c r="H11" s="50">
        <f t="shared" si="0"/>
        <v>5979</v>
      </c>
      <c r="J11" t="s">
        <v>80</v>
      </c>
      <c r="K11" s="50">
        <v>2911</v>
      </c>
      <c r="L11" s="50">
        <v>3091</v>
      </c>
      <c r="M11" s="50">
        <f t="shared" si="1"/>
        <v>6002</v>
      </c>
    </row>
    <row r="12" spans="2:13" x14ac:dyDescent="0.2">
      <c r="B12" t="s">
        <v>97</v>
      </c>
      <c r="C12" s="50">
        <v>5078</v>
      </c>
      <c r="E12" t="s">
        <v>81</v>
      </c>
      <c r="F12" s="50">
        <v>2484</v>
      </c>
      <c r="G12" s="50">
        <v>2513</v>
      </c>
      <c r="H12" s="50">
        <f t="shared" si="0"/>
        <v>4997</v>
      </c>
      <c r="J12" t="s">
        <v>81</v>
      </c>
      <c r="K12" s="50">
        <v>2491</v>
      </c>
      <c r="L12" s="50">
        <v>2522</v>
      </c>
      <c r="M12" s="50">
        <f t="shared" si="1"/>
        <v>5013</v>
      </c>
    </row>
    <row r="13" spans="2:13" x14ac:dyDescent="0.2">
      <c r="B13" t="s">
        <v>75</v>
      </c>
      <c r="C13" s="50">
        <v>3268</v>
      </c>
      <c r="E13" t="s">
        <v>82</v>
      </c>
      <c r="F13" s="50">
        <v>4262</v>
      </c>
      <c r="G13" s="50">
        <v>4722</v>
      </c>
      <c r="H13" s="50">
        <f t="shared" si="0"/>
        <v>8984</v>
      </c>
      <c r="J13" t="s">
        <v>82</v>
      </c>
      <c r="K13" s="50">
        <v>4376</v>
      </c>
      <c r="L13" s="50">
        <v>4855</v>
      </c>
      <c r="M13" s="50">
        <f t="shared" si="1"/>
        <v>9231</v>
      </c>
    </row>
    <row r="14" spans="2:13" x14ac:dyDescent="0.2">
      <c r="B14" t="s">
        <v>73</v>
      </c>
      <c r="C14" s="50">
        <v>4501</v>
      </c>
      <c r="E14" t="s">
        <v>83</v>
      </c>
      <c r="F14" s="50">
        <v>7909</v>
      </c>
      <c r="G14" s="50">
        <v>8263</v>
      </c>
      <c r="H14" s="50">
        <f t="shared" si="0"/>
        <v>16172</v>
      </c>
      <c r="J14" t="s">
        <v>83</v>
      </c>
      <c r="K14" s="50">
        <v>7994</v>
      </c>
      <c r="L14" s="50">
        <v>8381</v>
      </c>
      <c r="M14" s="50">
        <f t="shared" si="1"/>
        <v>16375</v>
      </c>
    </row>
    <row r="15" spans="2:13" x14ac:dyDescent="0.2">
      <c r="B15" t="s">
        <v>80</v>
      </c>
      <c r="C15" s="50">
        <v>6872</v>
      </c>
      <c r="E15" t="s">
        <v>84</v>
      </c>
      <c r="F15" s="50">
        <v>1634</v>
      </c>
      <c r="G15" s="50">
        <v>1542</v>
      </c>
      <c r="H15" s="50">
        <f t="shared" si="0"/>
        <v>3176</v>
      </c>
      <c r="J15" t="s">
        <v>84</v>
      </c>
      <c r="K15" s="50">
        <v>1637</v>
      </c>
      <c r="L15" s="50">
        <v>1545</v>
      </c>
      <c r="M15" s="50">
        <f t="shared" si="1"/>
        <v>3182</v>
      </c>
    </row>
    <row r="16" spans="2:13" x14ac:dyDescent="0.2">
      <c r="B16" t="s">
        <v>109</v>
      </c>
      <c r="C16" s="50">
        <v>4320</v>
      </c>
      <c r="E16" t="s">
        <v>85</v>
      </c>
      <c r="F16" s="50">
        <v>8141</v>
      </c>
      <c r="G16" s="50">
        <v>9561</v>
      </c>
      <c r="H16" s="50">
        <f t="shared" si="0"/>
        <v>17702</v>
      </c>
      <c r="J16" t="s">
        <v>85</v>
      </c>
      <c r="K16" s="50">
        <v>8445</v>
      </c>
      <c r="L16" s="50">
        <v>9947</v>
      </c>
      <c r="M16" s="50">
        <f t="shared" si="1"/>
        <v>18392</v>
      </c>
    </row>
    <row r="17" spans="2:13" x14ac:dyDescent="0.2">
      <c r="B17" t="s">
        <v>111</v>
      </c>
      <c r="C17" s="50">
        <v>6749</v>
      </c>
      <c r="E17" t="s">
        <v>86</v>
      </c>
      <c r="F17" s="50">
        <v>2391</v>
      </c>
      <c r="G17" s="50">
        <v>2307</v>
      </c>
      <c r="H17" s="50">
        <f t="shared" si="0"/>
        <v>4698</v>
      </c>
      <c r="J17" t="s">
        <v>86</v>
      </c>
      <c r="K17" s="50">
        <v>2402</v>
      </c>
      <c r="L17" s="50">
        <v>2322</v>
      </c>
      <c r="M17" s="50">
        <f t="shared" si="1"/>
        <v>4724</v>
      </c>
    </row>
    <row r="18" spans="2:13" x14ac:dyDescent="0.2">
      <c r="B18" t="s">
        <v>108</v>
      </c>
      <c r="C18" s="50">
        <v>3173</v>
      </c>
      <c r="E18" t="s">
        <v>87</v>
      </c>
      <c r="F18" s="50">
        <v>2093</v>
      </c>
      <c r="G18" s="50">
        <v>2010</v>
      </c>
      <c r="H18" s="50">
        <f t="shared" si="0"/>
        <v>4103</v>
      </c>
      <c r="J18" t="s">
        <v>87</v>
      </c>
      <c r="K18" s="50">
        <v>2101</v>
      </c>
      <c r="L18" s="50">
        <v>2023</v>
      </c>
      <c r="M18" s="50">
        <f t="shared" si="1"/>
        <v>4124</v>
      </c>
    </row>
    <row r="19" spans="2:13" x14ac:dyDescent="0.2">
      <c r="B19" t="s">
        <v>113</v>
      </c>
      <c r="C19" s="50">
        <v>3281</v>
      </c>
      <c r="E19" t="s">
        <v>88</v>
      </c>
      <c r="F19" s="50">
        <v>4601</v>
      </c>
      <c r="G19" s="50">
        <v>5438</v>
      </c>
      <c r="H19" s="50">
        <f t="shared" si="0"/>
        <v>10039</v>
      </c>
      <c r="J19" t="s">
        <v>88</v>
      </c>
      <c r="K19" s="50">
        <v>4706</v>
      </c>
      <c r="L19" s="50">
        <v>5572</v>
      </c>
      <c r="M19" s="50">
        <f t="shared" si="1"/>
        <v>10278</v>
      </c>
    </row>
    <row r="20" spans="2:13" x14ac:dyDescent="0.2">
      <c r="B20" t="s">
        <v>78</v>
      </c>
      <c r="C20" s="50">
        <v>4024</v>
      </c>
      <c r="E20" t="s">
        <v>89</v>
      </c>
      <c r="F20" s="50">
        <v>5023</v>
      </c>
      <c r="G20" s="50">
        <v>6039</v>
      </c>
      <c r="H20" s="50">
        <f t="shared" si="0"/>
        <v>11062</v>
      </c>
      <c r="J20" t="s">
        <v>89</v>
      </c>
      <c r="K20" s="50">
        <v>5078</v>
      </c>
      <c r="L20" s="50">
        <v>6106</v>
      </c>
      <c r="M20" s="50">
        <f t="shared" si="1"/>
        <v>11184</v>
      </c>
    </row>
    <row r="21" spans="2:13" x14ac:dyDescent="0.2">
      <c r="B21" t="s">
        <v>92</v>
      </c>
      <c r="C21" s="50">
        <v>6555</v>
      </c>
      <c r="E21" t="s">
        <v>90</v>
      </c>
      <c r="F21" s="50">
        <v>4106</v>
      </c>
      <c r="G21" s="50">
        <v>4608</v>
      </c>
      <c r="H21" s="50">
        <f t="shared" si="0"/>
        <v>8714</v>
      </c>
      <c r="J21" t="s">
        <v>90</v>
      </c>
      <c r="K21" s="50">
        <v>4179</v>
      </c>
      <c r="L21" s="50">
        <v>4688</v>
      </c>
      <c r="M21" s="50">
        <f t="shared" si="1"/>
        <v>8867</v>
      </c>
    </row>
    <row r="22" spans="2:13" x14ac:dyDescent="0.2">
      <c r="B22" t="s">
        <v>69</v>
      </c>
      <c r="C22" s="50">
        <v>4375</v>
      </c>
      <c r="E22" t="s">
        <v>91</v>
      </c>
      <c r="F22" s="50">
        <v>1051</v>
      </c>
      <c r="G22" s="50">
        <v>1713</v>
      </c>
      <c r="H22" s="50">
        <f t="shared" si="0"/>
        <v>2764</v>
      </c>
      <c r="J22" t="s">
        <v>91</v>
      </c>
      <c r="K22" s="50">
        <v>1065</v>
      </c>
      <c r="L22" s="50">
        <v>1727</v>
      </c>
      <c r="M22" s="50">
        <f t="shared" si="1"/>
        <v>2792</v>
      </c>
    </row>
    <row r="23" spans="2:13" x14ac:dyDescent="0.2">
      <c r="B23" t="s">
        <v>110</v>
      </c>
      <c r="C23" s="50">
        <v>8753</v>
      </c>
      <c r="E23" t="s">
        <v>92</v>
      </c>
      <c r="F23" s="50">
        <v>2224</v>
      </c>
      <c r="G23" s="50">
        <v>2570</v>
      </c>
      <c r="H23" s="50">
        <f t="shared" si="0"/>
        <v>4794</v>
      </c>
      <c r="J23" t="s">
        <v>92</v>
      </c>
      <c r="K23" s="50">
        <v>2234</v>
      </c>
      <c r="L23" s="50">
        <v>2589</v>
      </c>
      <c r="M23" s="50">
        <f t="shared" si="1"/>
        <v>4823</v>
      </c>
    </row>
    <row r="24" spans="2:13" x14ac:dyDescent="0.2">
      <c r="B24" t="s">
        <v>87</v>
      </c>
      <c r="C24" s="50">
        <v>4312</v>
      </c>
      <c r="E24" t="s">
        <v>93</v>
      </c>
      <c r="F24" s="50">
        <v>3775</v>
      </c>
      <c r="G24" s="50">
        <v>3589</v>
      </c>
      <c r="H24" s="50">
        <f t="shared" si="0"/>
        <v>7364</v>
      </c>
      <c r="J24" t="s">
        <v>93</v>
      </c>
      <c r="K24" s="50">
        <v>3793</v>
      </c>
      <c r="L24" s="50">
        <v>3604</v>
      </c>
      <c r="M24" s="50">
        <f t="shared" si="1"/>
        <v>7397</v>
      </c>
    </row>
    <row r="25" spans="2:13" x14ac:dyDescent="0.2">
      <c r="B25" t="s">
        <v>106</v>
      </c>
      <c r="C25" s="50">
        <v>4884</v>
      </c>
      <c r="E25" t="s">
        <v>94</v>
      </c>
      <c r="F25" s="50">
        <v>2776</v>
      </c>
      <c r="G25" s="50">
        <v>2610</v>
      </c>
      <c r="H25" s="50">
        <f t="shared" si="0"/>
        <v>5386</v>
      </c>
      <c r="J25" t="s">
        <v>94</v>
      </c>
      <c r="K25" s="50">
        <v>2784</v>
      </c>
      <c r="L25" s="50">
        <v>2614</v>
      </c>
      <c r="M25" s="50">
        <f t="shared" si="1"/>
        <v>5398</v>
      </c>
    </row>
    <row r="26" spans="2:13" x14ac:dyDescent="0.2">
      <c r="B26" t="s">
        <v>116</v>
      </c>
      <c r="C26" s="50">
        <v>6616</v>
      </c>
      <c r="E26" t="s">
        <v>95</v>
      </c>
      <c r="F26" s="50">
        <v>4053</v>
      </c>
      <c r="G26" s="50">
        <v>3890</v>
      </c>
      <c r="H26" s="50">
        <f t="shared" si="0"/>
        <v>7943</v>
      </c>
      <c r="J26" t="s">
        <v>95</v>
      </c>
      <c r="K26" s="50">
        <v>4065</v>
      </c>
      <c r="L26" s="50">
        <v>3905</v>
      </c>
      <c r="M26" s="50">
        <f t="shared" si="1"/>
        <v>7970</v>
      </c>
    </row>
    <row r="27" spans="2:13" x14ac:dyDescent="0.2">
      <c r="B27" t="s">
        <v>84</v>
      </c>
      <c r="C27" s="50">
        <v>3186</v>
      </c>
      <c r="E27" t="s">
        <v>96</v>
      </c>
      <c r="F27" s="50">
        <v>1307</v>
      </c>
      <c r="G27" s="50">
        <v>1508</v>
      </c>
      <c r="H27" s="50">
        <f t="shared" si="0"/>
        <v>2815</v>
      </c>
      <c r="J27" t="s">
        <v>96</v>
      </c>
      <c r="K27" s="50">
        <v>1312</v>
      </c>
      <c r="L27" s="50">
        <v>1512</v>
      </c>
      <c r="M27" s="50">
        <f t="shared" si="1"/>
        <v>2824</v>
      </c>
    </row>
    <row r="28" spans="2:13" x14ac:dyDescent="0.2">
      <c r="B28" t="s">
        <v>81</v>
      </c>
      <c r="C28" s="50">
        <v>5604</v>
      </c>
      <c r="E28" t="s">
        <v>97</v>
      </c>
      <c r="F28" s="50">
        <v>2279</v>
      </c>
      <c r="G28" s="50">
        <v>2351</v>
      </c>
      <c r="H28" s="50">
        <f t="shared" si="0"/>
        <v>4630</v>
      </c>
      <c r="J28" t="s">
        <v>97</v>
      </c>
      <c r="K28" s="50">
        <v>2285</v>
      </c>
      <c r="L28" s="50">
        <v>2362</v>
      </c>
      <c r="M28" s="50">
        <f t="shared" si="1"/>
        <v>4647</v>
      </c>
    </row>
    <row r="29" spans="2:13" x14ac:dyDescent="0.2">
      <c r="B29" t="s">
        <v>114</v>
      </c>
      <c r="C29" s="50">
        <v>2855</v>
      </c>
      <c r="E29" t="s">
        <v>98</v>
      </c>
      <c r="F29" s="50">
        <v>2702</v>
      </c>
      <c r="G29" s="50">
        <v>2560</v>
      </c>
      <c r="H29" s="50">
        <f t="shared" si="0"/>
        <v>5262</v>
      </c>
      <c r="J29" t="s">
        <v>98</v>
      </c>
      <c r="K29" s="50">
        <v>2711</v>
      </c>
      <c r="L29" s="50">
        <v>2573</v>
      </c>
      <c r="M29" s="50">
        <f t="shared" si="1"/>
        <v>5284</v>
      </c>
    </row>
    <row r="30" spans="2:13" x14ac:dyDescent="0.2">
      <c r="B30" t="s">
        <v>115</v>
      </c>
      <c r="C30" s="50">
        <v>2178</v>
      </c>
      <c r="E30" t="s">
        <v>99</v>
      </c>
      <c r="F30" s="50">
        <v>5320</v>
      </c>
      <c r="G30" s="50">
        <v>6026</v>
      </c>
      <c r="H30" s="50">
        <f t="shared" si="0"/>
        <v>11346</v>
      </c>
      <c r="J30" t="s">
        <v>99</v>
      </c>
      <c r="K30" s="50">
        <v>5453</v>
      </c>
      <c r="L30" s="50">
        <v>6157</v>
      </c>
      <c r="M30" s="50">
        <f t="shared" si="1"/>
        <v>11610</v>
      </c>
    </row>
    <row r="31" spans="2:13" x14ac:dyDescent="0.2">
      <c r="B31" t="s">
        <v>119</v>
      </c>
      <c r="C31" s="50">
        <v>4309</v>
      </c>
      <c r="E31" t="s">
        <v>100</v>
      </c>
      <c r="F31" s="50">
        <v>1478</v>
      </c>
      <c r="G31" s="50">
        <v>2205</v>
      </c>
      <c r="H31" s="50">
        <f t="shared" si="0"/>
        <v>3683</v>
      </c>
      <c r="J31" t="s">
        <v>100</v>
      </c>
      <c r="K31" s="50">
        <v>1494</v>
      </c>
      <c r="L31" s="50">
        <v>2223</v>
      </c>
      <c r="M31" s="50">
        <f t="shared" si="1"/>
        <v>3717</v>
      </c>
    </row>
    <row r="32" spans="2:13" x14ac:dyDescent="0.2">
      <c r="B32" t="s">
        <v>91</v>
      </c>
      <c r="C32" s="50">
        <v>5990</v>
      </c>
      <c r="E32" t="s">
        <v>101</v>
      </c>
      <c r="F32" s="50">
        <v>4523</v>
      </c>
      <c r="G32" s="50">
        <v>4502</v>
      </c>
      <c r="H32" s="50">
        <f t="shared" si="0"/>
        <v>9025</v>
      </c>
      <c r="J32" t="s">
        <v>101</v>
      </c>
      <c r="K32" s="50">
        <v>4555</v>
      </c>
      <c r="L32" s="50">
        <v>4531</v>
      </c>
      <c r="M32" s="50">
        <f t="shared" si="1"/>
        <v>9086</v>
      </c>
    </row>
    <row r="33" spans="2:13" x14ac:dyDescent="0.2">
      <c r="B33" t="s">
        <v>79</v>
      </c>
      <c r="C33" s="50">
        <v>2654</v>
      </c>
      <c r="E33" t="s">
        <v>102</v>
      </c>
      <c r="F33" s="50">
        <v>6493</v>
      </c>
      <c r="G33" s="50">
        <v>7690</v>
      </c>
      <c r="H33" s="50">
        <f t="shared" si="0"/>
        <v>14183</v>
      </c>
      <c r="J33" t="s">
        <v>102</v>
      </c>
      <c r="K33" s="50">
        <v>6661</v>
      </c>
      <c r="L33" s="50">
        <v>7893</v>
      </c>
      <c r="M33" s="50">
        <f t="shared" si="1"/>
        <v>14554</v>
      </c>
    </row>
    <row r="34" spans="2:13" x14ac:dyDescent="0.2">
      <c r="B34" t="s">
        <v>90</v>
      </c>
      <c r="C34" s="50">
        <v>17060</v>
      </c>
      <c r="E34" t="s">
        <v>103</v>
      </c>
      <c r="F34" s="50">
        <v>3883</v>
      </c>
      <c r="G34" s="50">
        <v>4361</v>
      </c>
      <c r="H34" s="50">
        <f t="shared" si="0"/>
        <v>8244</v>
      </c>
      <c r="J34" t="s">
        <v>103</v>
      </c>
      <c r="K34" s="50">
        <v>3993</v>
      </c>
      <c r="L34" s="50">
        <v>4472</v>
      </c>
      <c r="M34" s="50">
        <f t="shared" si="1"/>
        <v>8465</v>
      </c>
    </row>
    <row r="35" spans="2:13" x14ac:dyDescent="0.2">
      <c r="B35" t="s">
        <v>77</v>
      </c>
      <c r="C35" s="50">
        <v>6027</v>
      </c>
      <c r="E35" t="s">
        <v>104</v>
      </c>
      <c r="F35" s="50">
        <v>3675</v>
      </c>
      <c r="G35" s="50">
        <v>4218</v>
      </c>
      <c r="H35" s="50">
        <f t="shared" si="0"/>
        <v>7893</v>
      </c>
      <c r="J35" t="s">
        <v>104</v>
      </c>
      <c r="K35" s="50">
        <v>3722</v>
      </c>
      <c r="L35" s="50">
        <v>4281</v>
      </c>
      <c r="M35" s="50">
        <f t="shared" si="1"/>
        <v>8003</v>
      </c>
    </row>
    <row r="36" spans="2:13" x14ac:dyDescent="0.2">
      <c r="B36" t="s">
        <v>93</v>
      </c>
      <c r="C36" s="50">
        <v>7687</v>
      </c>
      <c r="E36" t="s">
        <v>105</v>
      </c>
      <c r="F36" s="50">
        <v>2494</v>
      </c>
      <c r="G36" s="50">
        <v>2554</v>
      </c>
      <c r="H36" s="50">
        <f t="shared" si="0"/>
        <v>5048</v>
      </c>
      <c r="J36" t="s">
        <v>105</v>
      </c>
      <c r="K36" s="50">
        <v>2498</v>
      </c>
      <c r="L36" s="50">
        <v>2561</v>
      </c>
      <c r="M36" s="50">
        <f t="shared" si="1"/>
        <v>5059</v>
      </c>
    </row>
    <row r="37" spans="2:13" x14ac:dyDescent="0.2">
      <c r="B37" t="s">
        <v>118</v>
      </c>
      <c r="C37" s="50">
        <v>14448</v>
      </c>
      <c r="E37" t="s">
        <v>106</v>
      </c>
      <c r="F37" s="50">
        <v>1974</v>
      </c>
      <c r="G37" s="50">
        <v>2083</v>
      </c>
      <c r="H37" s="50">
        <f t="shared" si="0"/>
        <v>4057</v>
      </c>
      <c r="J37" t="s">
        <v>106</v>
      </c>
      <c r="K37" s="50">
        <v>1984</v>
      </c>
      <c r="L37" s="50">
        <v>2090</v>
      </c>
      <c r="M37" s="50">
        <f t="shared" si="1"/>
        <v>4074</v>
      </c>
    </row>
    <row r="38" spans="2:13" x14ac:dyDescent="0.2">
      <c r="B38" t="s">
        <v>74</v>
      </c>
      <c r="C38" s="50">
        <v>8365</v>
      </c>
      <c r="E38" t="s">
        <v>107</v>
      </c>
      <c r="F38" s="50">
        <v>3580</v>
      </c>
      <c r="G38" s="50">
        <v>3423</v>
      </c>
      <c r="H38" s="50">
        <f t="shared" si="0"/>
        <v>7003</v>
      </c>
      <c r="J38" t="s">
        <v>107</v>
      </c>
      <c r="K38" s="50">
        <v>3599</v>
      </c>
      <c r="L38" s="50">
        <v>3451</v>
      </c>
      <c r="M38" s="50">
        <f t="shared" si="1"/>
        <v>7050</v>
      </c>
    </row>
    <row r="39" spans="2:13" x14ac:dyDescent="0.2">
      <c r="B39" t="s">
        <v>83</v>
      </c>
      <c r="C39" s="50">
        <v>24388</v>
      </c>
      <c r="E39" t="s">
        <v>108</v>
      </c>
      <c r="F39" s="50">
        <v>1389</v>
      </c>
      <c r="G39" s="50">
        <v>1436</v>
      </c>
      <c r="H39" s="50">
        <f t="shared" si="0"/>
        <v>2825</v>
      </c>
      <c r="J39" t="s">
        <v>108</v>
      </c>
      <c r="K39" s="50">
        <v>1401</v>
      </c>
      <c r="L39" s="50">
        <v>1442</v>
      </c>
      <c r="M39" s="50">
        <f t="shared" si="1"/>
        <v>2843</v>
      </c>
    </row>
    <row r="40" spans="2:13" x14ac:dyDescent="0.2">
      <c r="B40" t="s">
        <v>89</v>
      </c>
      <c r="C40" s="50">
        <v>18012</v>
      </c>
      <c r="E40" t="s">
        <v>109</v>
      </c>
      <c r="F40" s="50">
        <v>1964</v>
      </c>
      <c r="G40" s="50">
        <v>1970</v>
      </c>
      <c r="H40" s="50">
        <f t="shared" si="0"/>
        <v>3934</v>
      </c>
      <c r="J40" t="s">
        <v>109</v>
      </c>
      <c r="K40" s="50">
        <v>1973</v>
      </c>
      <c r="L40" s="50">
        <v>1980</v>
      </c>
      <c r="M40" s="50">
        <f t="shared" si="1"/>
        <v>3953</v>
      </c>
    </row>
    <row r="41" spans="2:13" x14ac:dyDescent="0.2">
      <c r="B41" t="s">
        <v>99</v>
      </c>
      <c r="C41" s="50">
        <v>27672</v>
      </c>
      <c r="E41" t="s">
        <v>110</v>
      </c>
      <c r="F41" s="50">
        <v>2062</v>
      </c>
      <c r="G41" s="50">
        <v>2517</v>
      </c>
      <c r="H41" s="50">
        <f t="shared" si="0"/>
        <v>4579</v>
      </c>
      <c r="J41" t="s">
        <v>110</v>
      </c>
      <c r="K41" s="50">
        <v>2097</v>
      </c>
      <c r="L41" s="50">
        <v>2547</v>
      </c>
      <c r="M41" s="50">
        <f t="shared" si="1"/>
        <v>4644</v>
      </c>
    </row>
    <row r="42" spans="2:13" x14ac:dyDescent="0.2">
      <c r="B42" t="s">
        <v>112</v>
      </c>
      <c r="C42" s="50">
        <v>5807</v>
      </c>
      <c r="E42" t="s">
        <v>111</v>
      </c>
      <c r="F42" s="50">
        <v>2330</v>
      </c>
      <c r="G42" s="50">
        <v>2723</v>
      </c>
      <c r="H42" s="50">
        <f t="shared" si="0"/>
        <v>5053</v>
      </c>
      <c r="J42" t="s">
        <v>111</v>
      </c>
      <c r="K42" s="50">
        <v>2341</v>
      </c>
      <c r="L42" s="50">
        <v>2737</v>
      </c>
      <c r="M42" s="50">
        <f t="shared" si="1"/>
        <v>5078</v>
      </c>
    </row>
    <row r="43" spans="2:13" x14ac:dyDescent="0.2">
      <c r="B43" t="s">
        <v>100</v>
      </c>
      <c r="C43" s="50">
        <v>6223</v>
      </c>
      <c r="E43" t="s">
        <v>69</v>
      </c>
      <c r="F43" s="50">
        <v>1808</v>
      </c>
      <c r="G43" s="50">
        <v>1909</v>
      </c>
      <c r="H43" s="50">
        <f t="shared" si="0"/>
        <v>3717</v>
      </c>
      <c r="J43" t="s">
        <v>69</v>
      </c>
      <c r="K43" s="50">
        <v>1814</v>
      </c>
      <c r="L43" s="50">
        <v>1915</v>
      </c>
      <c r="M43" s="50">
        <f t="shared" si="1"/>
        <v>3729</v>
      </c>
    </row>
    <row r="44" spans="2:13" x14ac:dyDescent="0.2">
      <c r="B44" t="s">
        <v>88</v>
      </c>
      <c r="C44" s="50">
        <v>19427</v>
      </c>
      <c r="E44" t="s">
        <v>112</v>
      </c>
      <c r="F44" s="50">
        <v>2929</v>
      </c>
      <c r="G44" s="50">
        <v>2809</v>
      </c>
      <c r="H44" s="50">
        <f t="shared" si="0"/>
        <v>5738</v>
      </c>
      <c r="I44" s="50"/>
      <c r="J44" t="s">
        <v>112</v>
      </c>
      <c r="K44" s="50">
        <v>2937</v>
      </c>
      <c r="L44" s="50">
        <v>2823</v>
      </c>
      <c r="M44" s="50">
        <f t="shared" si="1"/>
        <v>5760</v>
      </c>
    </row>
    <row r="45" spans="2:13" x14ac:dyDescent="0.2">
      <c r="B45" t="s">
        <v>102</v>
      </c>
      <c r="C45" s="50">
        <v>28575</v>
      </c>
      <c r="E45" t="s">
        <v>113</v>
      </c>
      <c r="F45" s="50">
        <v>1559</v>
      </c>
      <c r="G45" s="50">
        <v>1470</v>
      </c>
      <c r="H45" s="50">
        <f t="shared" si="0"/>
        <v>3029</v>
      </c>
      <c r="I45" s="50"/>
      <c r="J45" t="s">
        <v>113</v>
      </c>
      <c r="K45" s="50">
        <v>1565</v>
      </c>
      <c r="L45" s="50">
        <v>1476</v>
      </c>
      <c r="M45" s="50">
        <f t="shared" si="1"/>
        <v>3041</v>
      </c>
    </row>
    <row r="46" spans="2:13" x14ac:dyDescent="0.2">
      <c r="B46" t="s">
        <v>104</v>
      </c>
      <c r="C46" s="50">
        <v>13445</v>
      </c>
      <c r="E46" t="s">
        <v>114</v>
      </c>
      <c r="F46" s="50">
        <v>1456</v>
      </c>
      <c r="G46" s="50">
        <v>1387</v>
      </c>
      <c r="H46" s="50">
        <f t="shared" si="0"/>
        <v>2843</v>
      </c>
      <c r="I46" s="50"/>
      <c r="J46" t="s">
        <v>114</v>
      </c>
      <c r="K46" s="50">
        <v>1457</v>
      </c>
      <c r="L46" s="50">
        <v>1394</v>
      </c>
      <c r="M46" s="50">
        <f t="shared" si="1"/>
        <v>2851</v>
      </c>
    </row>
    <row r="47" spans="2:13" x14ac:dyDescent="0.2">
      <c r="B47" t="s">
        <v>82</v>
      </c>
      <c r="C47" s="50">
        <v>19515</v>
      </c>
      <c r="E47" t="s">
        <v>115</v>
      </c>
      <c r="F47">
        <v>861</v>
      </c>
      <c r="G47">
        <v>862</v>
      </c>
      <c r="H47" s="50">
        <f t="shared" si="0"/>
        <v>1723</v>
      </c>
      <c r="I47" s="50"/>
      <c r="J47" t="s">
        <v>115</v>
      </c>
      <c r="K47">
        <v>862</v>
      </c>
      <c r="L47">
        <v>863</v>
      </c>
      <c r="M47" s="50">
        <f t="shared" si="1"/>
        <v>1725</v>
      </c>
    </row>
    <row r="48" spans="2:13" x14ac:dyDescent="0.2">
      <c r="B48" t="s">
        <v>71</v>
      </c>
      <c r="C48" s="50">
        <v>13312</v>
      </c>
      <c r="E48" t="s">
        <v>116</v>
      </c>
      <c r="F48" s="50">
        <v>2825</v>
      </c>
      <c r="G48" s="50">
        <v>2903</v>
      </c>
      <c r="H48" s="50">
        <f t="shared" si="0"/>
        <v>5728</v>
      </c>
      <c r="I48" s="50"/>
      <c r="J48" t="s">
        <v>116</v>
      </c>
      <c r="K48" s="50">
        <v>2835</v>
      </c>
      <c r="L48" s="50">
        <v>2914</v>
      </c>
      <c r="M48" s="50">
        <f t="shared" si="1"/>
        <v>5749</v>
      </c>
    </row>
    <row r="49" spans="2:13" x14ac:dyDescent="0.2">
      <c r="B49" t="s">
        <v>76</v>
      </c>
      <c r="C49" s="50">
        <v>26263</v>
      </c>
      <c r="E49" t="s">
        <v>117</v>
      </c>
      <c r="F49" s="50">
        <v>1889</v>
      </c>
      <c r="G49" s="50">
        <v>1651</v>
      </c>
      <c r="H49" s="50">
        <f t="shared" si="0"/>
        <v>3540</v>
      </c>
      <c r="I49" s="50"/>
      <c r="J49" t="s">
        <v>117</v>
      </c>
      <c r="K49" s="50">
        <v>1896</v>
      </c>
      <c r="L49" s="50">
        <v>1655</v>
      </c>
      <c r="M49" s="50">
        <f t="shared" si="1"/>
        <v>3551</v>
      </c>
    </row>
    <row r="50" spans="2:13" x14ac:dyDescent="0.2">
      <c r="B50" t="s">
        <v>85</v>
      </c>
      <c r="C50" s="50">
        <v>31727</v>
      </c>
      <c r="E50" t="s">
        <v>118</v>
      </c>
      <c r="F50" s="50">
        <v>6020</v>
      </c>
      <c r="G50" s="50">
        <v>6014</v>
      </c>
      <c r="H50" s="50">
        <f t="shared" si="0"/>
        <v>12034</v>
      </c>
      <c r="I50" s="50"/>
      <c r="J50" t="s">
        <v>118</v>
      </c>
      <c r="K50" s="50">
        <v>6041</v>
      </c>
      <c r="L50" s="50">
        <v>6056</v>
      </c>
      <c r="M50" s="50">
        <f t="shared" si="1"/>
        <v>12097</v>
      </c>
    </row>
    <row r="51" spans="2:13" x14ac:dyDescent="0.2">
      <c r="B51" t="s">
        <v>103</v>
      </c>
      <c r="C51" s="50">
        <v>16058</v>
      </c>
      <c r="E51" t="s">
        <v>119</v>
      </c>
      <c r="F51" s="50">
        <v>1874</v>
      </c>
      <c r="G51" s="50">
        <v>2023</v>
      </c>
      <c r="H51" s="50">
        <f t="shared" si="0"/>
        <v>3897</v>
      </c>
      <c r="I51" s="50"/>
      <c r="J51" t="s">
        <v>119</v>
      </c>
      <c r="K51" s="50">
        <v>1880</v>
      </c>
      <c r="L51" s="50">
        <v>2028</v>
      </c>
      <c r="M51" s="50">
        <f t="shared" si="1"/>
        <v>3908</v>
      </c>
    </row>
  </sheetData>
  <sortState ref="B1:C50">
    <sortCondition ref="B1:B50"/>
  </sortState>
  <mergeCells count="1"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تیر 96</vt:lpstr>
      <vt:lpstr>مرداد 96</vt:lpstr>
      <vt:lpstr>Sheet1</vt:lpstr>
      <vt:lpstr>'تیر 96'!Print_Area</vt:lpstr>
      <vt:lpstr>'مرداد 96'!Print_Area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Jourian</dc:creator>
  <cp:lastModifiedBy>Ali Jourian</cp:lastModifiedBy>
  <dcterms:created xsi:type="dcterms:W3CDTF">2017-06-24T04:13:51Z</dcterms:created>
  <dcterms:modified xsi:type="dcterms:W3CDTF">2017-08-30T07:40:20Z</dcterms:modified>
</cp:coreProperties>
</file>