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li Jourian\"/>
    </mc:Choice>
  </mc:AlternateContent>
  <bookViews>
    <workbookView xWindow="0" yWindow="0" windowWidth="20490" windowHeight="7755" tabRatio="490" activeTab="1"/>
  </bookViews>
  <sheets>
    <sheet name="Sheet1" sheetId="6" r:id="rId1"/>
    <sheet name="شهریور 96" sheetId="7" r:id="rId2"/>
  </sheets>
  <definedNames>
    <definedName name="_xlnm._FilterDatabase" localSheetId="1" hidden="1">'شهریور 96'!$B$2:$K$52</definedName>
    <definedName name="_xlnm.Print_Area" localSheetId="1">'شهریور 96'!$B$1:$J$53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7" l="1"/>
  <c r="E43" i="7"/>
  <c r="D43" i="7"/>
  <c r="D49" i="7"/>
  <c r="G49" i="7"/>
  <c r="E49" i="7"/>
  <c r="G52" i="7"/>
  <c r="G39" i="7"/>
  <c r="G53" i="7"/>
  <c r="G44" i="7"/>
  <c r="G50" i="7"/>
  <c r="G48" i="7"/>
  <c r="G40" i="7"/>
  <c r="G9" i="7"/>
  <c r="G54" i="7"/>
  <c r="G46" i="7"/>
  <c r="G42" i="7"/>
  <c r="G14" i="7"/>
  <c r="G31" i="7"/>
  <c r="G10" i="7"/>
  <c r="G33" i="7"/>
  <c r="G47" i="7"/>
  <c r="G28" i="7"/>
  <c r="G51" i="7"/>
  <c r="G22" i="7"/>
  <c r="G34" i="7"/>
  <c r="G6" i="7"/>
  <c r="G32" i="7"/>
  <c r="G8" i="7"/>
  <c r="G20" i="7"/>
  <c r="G4" i="7"/>
  <c r="G27" i="7"/>
  <c r="G30" i="7"/>
  <c r="G18" i="7"/>
  <c r="G45" i="7"/>
  <c r="G19" i="7"/>
  <c r="G37" i="7"/>
  <c r="G35" i="7"/>
  <c r="G21" i="7"/>
  <c r="G26" i="7"/>
  <c r="G36" i="7"/>
  <c r="G25" i="7"/>
  <c r="G23" i="7"/>
  <c r="G7" i="7"/>
  <c r="G41" i="7"/>
  <c r="G16" i="7"/>
  <c r="G12" i="7"/>
  <c r="G11" i="7"/>
  <c r="G5" i="7"/>
  <c r="G38" i="7"/>
  <c r="G24" i="7"/>
  <c r="G15" i="7"/>
  <c r="G17" i="7"/>
  <c r="G29" i="7"/>
  <c r="G13" i="7"/>
  <c r="G3" i="7"/>
  <c r="E52" i="7"/>
  <c r="E39" i="7"/>
  <c r="E53" i="7"/>
  <c r="E44" i="7"/>
  <c r="E50" i="7"/>
  <c r="E48" i="7"/>
  <c r="E40" i="7"/>
  <c r="E9" i="7"/>
  <c r="E54" i="7"/>
  <c r="E46" i="7"/>
  <c r="E42" i="7"/>
  <c r="E14" i="7"/>
  <c r="E31" i="7"/>
  <c r="E10" i="7"/>
  <c r="E33" i="7"/>
  <c r="E47" i="7"/>
  <c r="E28" i="7"/>
  <c r="E51" i="7"/>
  <c r="E22" i="7"/>
  <c r="E34" i="7"/>
  <c r="E6" i="7"/>
  <c r="E32" i="7"/>
  <c r="E8" i="7"/>
  <c r="E20" i="7"/>
  <c r="E4" i="7"/>
  <c r="E27" i="7"/>
  <c r="E30" i="7"/>
  <c r="E18" i="7"/>
  <c r="E45" i="7"/>
  <c r="E19" i="7"/>
  <c r="E37" i="7"/>
  <c r="E35" i="7"/>
  <c r="E21" i="7"/>
  <c r="E26" i="7"/>
  <c r="E36" i="7"/>
  <c r="E25" i="7"/>
  <c r="E23" i="7"/>
  <c r="E7" i="7"/>
  <c r="E41" i="7"/>
  <c r="E16" i="7"/>
  <c r="E12" i="7"/>
  <c r="E11" i="7"/>
  <c r="E5" i="7"/>
  <c r="E38" i="7"/>
  <c r="E24" i="7"/>
  <c r="E15" i="7"/>
  <c r="E17" i="7"/>
  <c r="E29" i="7"/>
  <c r="E13" i="7"/>
  <c r="E3" i="7"/>
  <c r="D52" i="7"/>
  <c r="K52" i="7" s="1"/>
  <c r="D39" i="7"/>
  <c r="K39" i="7" s="1"/>
  <c r="D53" i="7"/>
  <c r="K53" i="7" s="1"/>
  <c r="D44" i="7"/>
  <c r="K44" i="7" s="1"/>
  <c r="D50" i="7"/>
  <c r="K50" i="7" s="1"/>
  <c r="D48" i="7"/>
  <c r="K48" i="7" s="1"/>
  <c r="D40" i="7"/>
  <c r="K40" i="7" s="1"/>
  <c r="D9" i="7"/>
  <c r="K9" i="7" s="1"/>
  <c r="D54" i="7"/>
  <c r="K54" i="7" s="1"/>
  <c r="D46" i="7"/>
  <c r="D42" i="7"/>
  <c r="D14" i="7"/>
  <c r="K14" i="7" s="1"/>
  <c r="D31" i="7"/>
  <c r="K31" i="7" s="1"/>
  <c r="D10" i="7"/>
  <c r="K10" i="7" s="1"/>
  <c r="D33" i="7"/>
  <c r="K33" i="7" s="1"/>
  <c r="D47" i="7"/>
  <c r="K47" i="7" s="1"/>
  <c r="D28" i="7"/>
  <c r="K28" i="7" s="1"/>
  <c r="D51" i="7"/>
  <c r="K51" i="7" s="1"/>
  <c r="D22" i="7"/>
  <c r="K22" i="7" s="1"/>
  <c r="D34" i="7"/>
  <c r="K34" i="7" s="1"/>
  <c r="D6" i="7"/>
  <c r="K6" i="7" s="1"/>
  <c r="D32" i="7"/>
  <c r="K32" i="7" s="1"/>
  <c r="D8" i="7"/>
  <c r="K8" i="7" s="1"/>
  <c r="D20" i="7"/>
  <c r="K20" i="7" s="1"/>
  <c r="D4" i="7"/>
  <c r="K4" i="7" s="1"/>
  <c r="D27" i="7"/>
  <c r="K27" i="7" s="1"/>
  <c r="D30" i="7"/>
  <c r="K30" i="7" s="1"/>
  <c r="D18" i="7"/>
  <c r="K18" i="7" s="1"/>
  <c r="D45" i="7"/>
  <c r="K45" i="7" s="1"/>
  <c r="D19" i="7"/>
  <c r="K19" i="7" s="1"/>
  <c r="D37" i="7"/>
  <c r="K37" i="7" s="1"/>
  <c r="D35" i="7"/>
  <c r="K35" i="7" s="1"/>
  <c r="D21" i="7"/>
  <c r="K21" i="7" s="1"/>
  <c r="D26" i="7"/>
  <c r="K26" i="7" s="1"/>
  <c r="D36" i="7"/>
  <c r="K36" i="7" s="1"/>
  <c r="D25" i="7"/>
  <c r="K25" i="7" s="1"/>
  <c r="D23" i="7"/>
  <c r="K23" i="7" s="1"/>
  <c r="D7" i="7"/>
  <c r="K7" i="7" s="1"/>
  <c r="D41" i="7"/>
  <c r="K41" i="7" s="1"/>
  <c r="D16" i="7"/>
  <c r="K16" i="7" s="1"/>
  <c r="D12" i="7"/>
  <c r="K12" i="7" s="1"/>
  <c r="D11" i="7"/>
  <c r="K11" i="7" s="1"/>
  <c r="D5" i="7"/>
  <c r="K5" i="7" s="1"/>
  <c r="D38" i="7"/>
  <c r="K38" i="7" s="1"/>
  <c r="D24" i="7"/>
  <c r="K24" i="7" s="1"/>
  <c r="D15" i="7"/>
  <c r="K15" i="7" s="1"/>
  <c r="D17" i="7"/>
  <c r="K17" i="7" s="1"/>
  <c r="D29" i="7"/>
  <c r="K29" i="7" s="1"/>
  <c r="D13" i="7"/>
  <c r="K13" i="7" s="1"/>
  <c r="D3" i="7"/>
  <c r="K3" i="7" s="1"/>
  <c r="M52" i="6"/>
  <c r="M53" i="6"/>
  <c r="H52" i="6"/>
  <c r="H53" i="6"/>
  <c r="K49" i="7" l="1"/>
  <c r="E55" i="7"/>
  <c r="K43" i="7"/>
  <c r="H49" i="7"/>
  <c r="F43" i="7"/>
  <c r="K46" i="7"/>
  <c r="D55" i="7"/>
  <c r="F55" i="7" s="1"/>
  <c r="K42" i="7"/>
  <c r="G55" i="7"/>
  <c r="H43" i="7"/>
  <c r="I43" i="7" s="1"/>
  <c r="J43" i="7"/>
  <c r="I49" i="7"/>
  <c r="F49" i="7"/>
  <c r="J49" i="7"/>
  <c r="M3" i="6"/>
  <c r="J27" i="7" s="1"/>
  <c r="M4" i="6"/>
  <c r="M5" i="6"/>
  <c r="M6" i="6"/>
  <c r="M7" i="6"/>
  <c r="M8" i="6"/>
  <c r="M9" i="6"/>
  <c r="M10" i="6"/>
  <c r="M11" i="6"/>
  <c r="J18" i="7" s="1"/>
  <c r="M12" i="6"/>
  <c r="M13" i="6"/>
  <c r="M14" i="6"/>
  <c r="M15" i="6"/>
  <c r="M16" i="6"/>
  <c r="M17" i="6"/>
  <c r="J13" i="7" s="1"/>
  <c r="M18" i="6"/>
  <c r="M19" i="6"/>
  <c r="M20" i="6"/>
  <c r="M21" i="6"/>
  <c r="M22" i="6"/>
  <c r="M23" i="6"/>
  <c r="M24" i="6"/>
  <c r="M25" i="6"/>
  <c r="M26" i="6"/>
  <c r="M27" i="6"/>
  <c r="J47" i="7" s="1"/>
  <c r="M28" i="6"/>
  <c r="J26" i="7" s="1"/>
  <c r="M29" i="6"/>
  <c r="J11" i="7" s="1"/>
  <c r="M30" i="6"/>
  <c r="M31" i="6"/>
  <c r="M32" i="6"/>
  <c r="M33" i="6"/>
  <c r="M34" i="6"/>
  <c r="M35" i="6"/>
  <c r="M36" i="6"/>
  <c r="J35" i="7" s="1"/>
  <c r="M37" i="6"/>
  <c r="J32" i="7" s="1"/>
  <c r="M38" i="6"/>
  <c r="M39" i="6"/>
  <c r="J19" i="7" s="1"/>
  <c r="M40" i="6"/>
  <c r="M41" i="6"/>
  <c r="J54" i="7" s="1"/>
  <c r="M42" i="6"/>
  <c r="M43" i="6"/>
  <c r="J20" i="7" s="1"/>
  <c r="M44" i="6"/>
  <c r="M45" i="6"/>
  <c r="M46" i="6"/>
  <c r="J17" i="7" s="1"/>
  <c r="M47" i="6"/>
  <c r="M48" i="6"/>
  <c r="M49" i="6"/>
  <c r="M50" i="6"/>
  <c r="M51" i="6"/>
  <c r="M2" i="6"/>
  <c r="H44" i="6"/>
  <c r="H45" i="6"/>
  <c r="H46" i="6"/>
  <c r="H47" i="6"/>
  <c r="F6" i="7" s="1"/>
  <c r="H48" i="6"/>
  <c r="H49" i="6"/>
  <c r="H50" i="6"/>
  <c r="H51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2" i="6"/>
  <c r="K55" i="7" l="1"/>
  <c r="J55" i="7"/>
  <c r="J3" i="7"/>
  <c r="J5" i="7"/>
  <c r="J42" i="7"/>
  <c r="J16" i="7"/>
  <c r="J25" i="7"/>
  <c r="J15" i="7"/>
  <c r="J37" i="7"/>
  <c r="J51" i="7"/>
  <c r="J34" i="7"/>
  <c r="J7" i="7"/>
  <c r="J52" i="7"/>
  <c r="J33" i="7"/>
  <c r="J40" i="7"/>
  <c r="J6" i="7"/>
  <c r="J45" i="7"/>
  <c r="J12" i="7"/>
  <c r="J14" i="7"/>
  <c r="J38" i="7"/>
  <c r="J29" i="7"/>
  <c r="J36" i="7"/>
  <c r="J9" i="7"/>
  <c r="J31" i="7"/>
  <c r="J21" i="7"/>
  <c r="J10" i="7"/>
  <c r="J24" i="7"/>
  <c r="J53" i="7"/>
  <c r="J28" i="7"/>
  <c r="J4" i="7"/>
  <c r="J23" i="7"/>
  <c r="J48" i="7"/>
  <c r="J44" i="7"/>
  <c r="J50" i="7"/>
  <c r="J22" i="7"/>
  <c r="J30" i="7"/>
  <c r="J41" i="7"/>
  <c r="J46" i="7"/>
  <c r="H6" i="7"/>
  <c r="I6" i="7" s="1"/>
  <c r="J39" i="7" l="1"/>
  <c r="J8" i="7"/>
  <c r="H33" i="7"/>
  <c r="I33" i="7" s="1"/>
  <c r="F33" i="7"/>
  <c r="H28" i="7"/>
  <c r="I28" i="7" s="1"/>
  <c r="F28" i="7"/>
  <c r="F39" i="7"/>
  <c r="H39" i="7"/>
  <c r="I39" i="7" s="1"/>
  <c r="F52" i="7"/>
  <c r="H52" i="7"/>
  <c r="I52" i="7" s="1"/>
  <c r="F7" i="7"/>
  <c r="H7" i="7"/>
  <c r="I7" i="7" s="1"/>
  <c r="F29" i="7"/>
  <c r="H29" i="7"/>
  <c r="I29" i="7" s="1"/>
  <c r="F24" i="7"/>
  <c r="H24" i="7"/>
  <c r="I24" i="7" s="1"/>
  <c r="H27" i="7"/>
  <c r="I27" i="7" s="1"/>
  <c r="F27" i="7"/>
  <c r="F18" i="7"/>
  <c r="H18" i="7"/>
  <c r="I18" i="7" s="1"/>
  <c r="F9" i="7"/>
  <c r="H9" i="7"/>
  <c r="I9" i="7" s="1"/>
  <c r="F47" i="7"/>
  <c r="H47" i="7"/>
  <c r="I47" i="7" s="1"/>
  <c r="H42" i="7"/>
  <c r="F42" i="7"/>
  <c r="F20" i="7"/>
  <c r="H20" i="7"/>
  <c r="I20" i="7" s="1"/>
  <c r="H22" i="7"/>
  <c r="I22" i="7" s="1"/>
  <c r="F22" i="7"/>
  <c r="F13" i="7"/>
  <c r="H13" i="7"/>
  <c r="I13" i="7" s="1"/>
  <c r="H3" i="7"/>
  <c r="F3" i="7"/>
  <c r="H50" i="7"/>
  <c r="I50" i="7" s="1"/>
  <c r="F50" i="7"/>
  <c r="F36" i="7"/>
  <c r="H36" i="7"/>
  <c r="I36" i="7" s="1"/>
  <c r="F15" i="7"/>
  <c r="H15" i="7"/>
  <c r="I15" i="7" s="1"/>
  <c r="F45" i="7"/>
  <c r="H45" i="7"/>
  <c r="I45" i="7" s="1"/>
  <c r="F10" i="7"/>
  <c r="H10" i="7"/>
  <c r="I10" i="7" s="1"/>
  <c r="F26" i="7"/>
  <c r="H26" i="7"/>
  <c r="I26" i="7" s="1"/>
  <c r="H35" i="7"/>
  <c r="I35" i="7" s="1"/>
  <c r="F35" i="7"/>
  <c r="H31" i="7"/>
  <c r="I31" i="7" s="1"/>
  <c r="F31" i="7"/>
  <c r="F5" i="7"/>
  <c r="H5" i="7"/>
  <c r="I5" i="7" s="1"/>
  <c r="H30" i="7"/>
  <c r="I30" i="7" s="1"/>
  <c r="F30" i="7"/>
  <c r="H53" i="7"/>
  <c r="I53" i="7" s="1"/>
  <c r="F53" i="7"/>
  <c r="H37" i="7"/>
  <c r="I37" i="7" s="1"/>
  <c r="F37" i="7"/>
  <c r="H4" i="7"/>
  <c r="I4" i="7" s="1"/>
  <c r="F4" i="7"/>
  <c r="H23" i="7"/>
  <c r="I23" i="7" s="1"/>
  <c r="F23" i="7"/>
  <c r="H41" i="7"/>
  <c r="I41" i="7" s="1"/>
  <c r="F41" i="7"/>
  <c r="H40" i="7"/>
  <c r="I40" i="7" s="1"/>
  <c r="F40" i="7"/>
  <c r="F34" i="7"/>
  <c r="H34" i="7"/>
  <c r="I34" i="7" s="1"/>
  <c r="H51" i="7"/>
  <c r="I51" i="7" s="1"/>
  <c r="F51" i="7"/>
  <c r="H14" i="7"/>
  <c r="I14" i="7" s="1"/>
  <c r="F14" i="7"/>
  <c r="H19" i="7"/>
  <c r="I19" i="7" s="1"/>
  <c r="F19" i="7"/>
  <c r="H8" i="7"/>
  <c r="I8" i="7" s="1"/>
  <c r="F8" i="7"/>
  <c r="F44" i="7"/>
  <c r="H44" i="7"/>
  <c r="I44" i="7" s="1"/>
  <c r="F48" i="7"/>
  <c r="H48" i="7"/>
  <c r="I48" i="7" s="1"/>
  <c r="F11" i="7"/>
  <c r="H11" i="7"/>
  <c r="I11" i="7" s="1"/>
  <c r="H54" i="7"/>
  <c r="I54" i="7" s="1"/>
  <c r="F54" i="7"/>
  <c r="F38" i="7"/>
  <c r="H38" i="7"/>
  <c r="I38" i="7" s="1"/>
  <c r="F25" i="7"/>
  <c r="H25" i="7"/>
  <c r="I25" i="7" s="1"/>
  <c r="F46" i="7"/>
  <c r="H46" i="7"/>
  <c r="I46" i="7" s="1"/>
  <c r="H16" i="7"/>
  <c r="I16" i="7" s="1"/>
  <c r="F16" i="7"/>
  <c r="H12" i="7"/>
  <c r="I12" i="7" s="1"/>
  <c r="F12" i="7"/>
  <c r="F21" i="7"/>
  <c r="H21" i="7"/>
  <c r="I21" i="7" s="1"/>
  <c r="F17" i="7"/>
  <c r="H17" i="7"/>
  <c r="I17" i="7" s="1"/>
  <c r="H32" i="7"/>
  <c r="I32" i="7" s="1"/>
  <c r="F32" i="7"/>
  <c r="I42" i="7" l="1"/>
  <c r="H55" i="7"/>
  <c r="I55" i="7" s="1"/>
  <c r="I3" i="7"/>
</calcChain>
</file>

<file path=xl/sharedStrings.xml><?xml version="1.0" encoding="utf-8"?>
<sst xmlns="http://schemas.openxmlformats.org/spreadsheetml/2006/main" count="281" uniqueCount="70">
  <si>
    <t>شهرستان</t>
  </si>
  <si>
    <t>نام مرکز</t>
  </si>
  <si>
    <t>مرد</t>
  </si>
  <si>
    <t>زن</t>
  </si>
  <si>
    <t>نیشابور</t>
  </si>
  <si>
    <t>جمع</t>
  </si>
  <si>
    <t>درصد یکبار خدمت گرفته</t>
  </si>
  <si>
    <t>فیروزه</t>
  </si>
  <si>
    <t>جمعیت باقیمانده براساس حد انتظار تعریف شده</t>
  </si>
  <si>
    <t>مرکز خدمات جامع سلامت روستایی فرخک</t>
  </si>
  <si>
    <t>جمعیت در سامانه سیب</t>
  </si>
  <si>
    <t>مرکز خدمات جامع سلامت شهری نيشابور 6</t>
  </si>
  <si>
    <t>مرکز خدمات جامع سلامت روستایی اسلام آباد</t>
  </si>
  <si>
    <t>مرکز خدمات جامع سلامت روستایی ريگي</t>
  </si>
  <si>
    <t>مرکز خدمات جامع سلامت شهری / روستایی قدمگاه</t>
  </si>
  <si>
    <t>مرکز خدمات جامع سلامت روستایی خواجه آباد</t>
  </si>
  <si>
    <t>مرکز خدمات جامع سلامت شهری نيشابور 7</t>
  </si>
  <si>
    <t>مرکز خدمات جامع سلامت شهری / روستایی خيام</t>
  </si>
  <si>
    <t>مرکز خدمات جامع سلامت شهری / روستایی چکنه سفلي</t>
  </si>
  <si>
    <t>مرکز خدمات جامع سلامت روستایی ماروسک</t>
  </si>
  <si>
    <t>مرکز خدمات جامع سلامت شهری نيشابور 4</t>
  </si>
  <si>
    <t>مرکز خدمات جامع سلامت روستایی گلبو</t>
  </si>
  <si>
    <t>مرکز خدمات جامع سلامت شهری نيشابور 8</t>
  </si>
  <si>
    <t>مرکز خدمات جامع سلامت روستایی بوژمهران</t>
  </si>
  <si>
    <t>مرکز خدمات جامع سلامت روستایی قطن آباد</t>
  </si>
  <si>
    <t>مرکز خدمات جامع سلامت شهری نيشابور 1</t>
  </si>
  <si>
    <t>مرکز خدمات جامع سلامت شهری / روستایی خروين</t>
  </si>
  <si>
    <t>مرکز خدمات جامع سلامت شهری / روستایی بار</t>
  </si>
  <si>
    <t>مرکز خدمات جامع سلامت روستایی فديشه</t>
  </si>
  <si>
    <t>مرکز خدمات جامع سلامت شهری / روستایی عشق آباد</t>
  </si>
  <si>
    <t>مرکز خدمات جامع سلامت روستایی اردمه</t>
  </si>
  <si>
    <t>مرکز خدمات جامع سلامت روستایی اسحاق آباد</t>
  </si>
  <si>
    <t>مرکز خدمات جامع سلامت روستایی برزنون</t>
  </si>
  <si>
    <t>مرکز خدمات جامع سلامت روستایی حاجي آباد</t>
  </si>
  <si>
    <t>مرکز خدمات جامع سلامت شهری درود</t>
  </si>
  <si>
    <t>مرکز خدمات جامع سلامت روستایی باغشن</t>
  </si>
  <si>
    <t>مرکز خدمات جامع سلامت شهری نيشابور 10</t>
  </si>
  <si>
    <t>مرکز خدمات جامع سلامت شهری نيشابور 9</t>
  </si>
  <si>
    <t>مرکز خدمات جامع سلامت شهری نيشابور 11</t>
  </si>
  <si>
    <t>مرکز خدمات جامع سلامت روستایی باغشن گچ</t>
  </si>
  <si>
    <t>مرکز خدمات جامع سلامت روستایی قلعه نو جمشيد</t>
  </si>
  <si>
    <t>مرکز خدمات جامع سلامت روستایی آزادگان</t>
  </si>
  <si>
    <t>مرکز خدمات جامع سلامت روستایی شايسته</t>
  </si>
  <si>
    <t>مرکز خدمات جامع سلامت روستایی سالاري</t>
  </si>
  <si>
    <t>مرکز خدمات جامع سلامت روستایی سه چوب</t>
  </si>
  <si>
    <t>مرکز خدمات جامع سلامت شهری / روستایی همت آبادشهرکهنه</t>
  </si>
  <si>
    <t>مرکز خدمات جامع سلامت روستایی شوراب</t>
  </si>
  <si>
    <t>مرکز خدمات جامع سلامت روستایی مرزان</t>
  </si>
  <si>
    <t>مرکز خدمات جامع سلامت روستایی معدن عليا</t>
  </si>
  <si>
    <t>مرکز خدمات جامع سلامت روستایی گرماب</t>
  </si>
  <si>
    <t>مرکز خدمات جامع سلامت روستایی تقي آباد</t>
  </si>
  <si>
    <t>مرکز خدمات جامع سلامت شهری / روستایی فيروزه</t>
  </si>
  <si>
    <t>مرکز خدمات جامع سلامت روستایی همت آباد زماني</t>
  </si>
  <si>
    <r>
      <t xml:space="preserve">جمعیت یکبار خدمت گرفته
</t>
    </r>
    <r>
      <rPr>
        <b/>
        <sz val="16"/>
        <color theme="1"/>
        <rFont val="Arial"/>
        <family val="2"/>
        <scheme val="minor"/>
      </rPr>
      <t>در پایان مرداد ماه</t>
    </r>
  </si>
  <si>
    <t>یکبار خدمت گرفته مرداد</t>
  </si>
  <si>
    <t>یکبار خدمت گرفته شهریور</t>
  </si>
  <si>
    <r>
      <t xml:space="preserve">جمعیت یکبار خدمت گرفته
</t>
    </r>
    <r>
      <rPr>
        <b/>
        <sz val="16"/>
        <color theme="1"/>
        <rFont val="Arial"/>
        <family val="2"/>
        <scheme val="minor"/>
      </rPr>
      <t>در پایان شهریور ماه</t>
    </r>
  </si>
  <si>
    <t>مرکز خدمات جامع سلامت روستایی جیلو</t>
  </si>
  <si>
    <t>مرکز خدمات جامع سلامت روستایی رئیسی</t>
  </si>
  <si>
    <t>مرکز خدمات جامع سلامت روستایی عبدالله گیو</t>
  </si>
  <si>
    <t>مرکز خدمات جامع سلامت روستایی فیض آباد زرنده</t>
  </si>
  <si>
    <t>مرکز خدمات جامع سلامت روستایی مبارکه</t>
  </si>
  <si>
    <t>مرکز خدمات جامع سلامت روستایی محیط آباد</t>
  </si>
  <si>
    <r>
      <t xml:space="preserve">درصد جمعیت یکبار خدمت گرفته
</t>
    </r>
    <r>
      <rPr>
        <b/>
        <sz val="16"/>
        <color theme="1"/>
        <rFont val="Arial"/>
        <family val="2"/>
        <scheme val="minor"/>
      </rPr>
      <t>در پایان مرداد ماه</t>
    </r>
  </si>
  <si>
    <r>
      <t xml:space="preserve">تعداد جمعیت یکبار خدمت گرفته
</t>
    </r>
    <r>
      <rPr>
        <b/>
        <sz val="20"/>
        <rFont val="Arial"/>
        <family val="2"/>
        <scheme val="minor"/>
      </rPr>
      <t>در شهریور ماه</t>
    </r>
  </si>
  <si>
    <r>
      <t xml:space="preserve">درصد رشد جمعیت یکبار خدمت گرفته
</t>
    </r>
    <r>
      <rPr>
        <b/>
        <sz val="20"/>
        <rFont val="Arial"/>
        <family val="2"/>
        <scheme val="minor"/>
      </rPr>
      <t>در شهریور ماه</t>
    </r>
  </si>
  <si>
    <t>واحدهای زیرمجموعه دانشکده علوم پزشکی نیشابور از لحاظ جمعیت حداقل یکبار خدمت دریافت کرده تا تاریخ 1396/6/31</t>
  </si>
  <si>
    <t>مرکز خدمات جامع سلامت شهری نيشابور 2</t>
  </si>
  <si>
    <t>مرکز خدمات جامع سلامت شهری نيشابور 3</t>
  </si>
  <si>
    <t>مرکز خدمات جامع سلامت شهری نيشابور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</si>
</sst>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Arial"/>
      <family val="2"/>
      <charset val="178"/>
      <scheme val="minor"/>
    </font>
    <font>
      <sz val="16"/>
      <name val="B Titr"/>
      <charset val="178"/>
    </font>
    <font>
      <b/>
      <sz val="18"/>
      <color rgb="FFFF3399"/>
      <name val="Arial"/>
      <family val="2"/>
      <scheme val="minor"/>
    </font>
    <font>
      <b/>
      <sz val="12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4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6"/>
      <name val="Arial"/>
      <family val="2"/>
      <scheme val="minor"/>
    </font>
    <font>
      <b/>
      <sz val="20"/>
      <name val="Arial"/>
      <family val="2"/>
      <scheme val="minor"/>
    </font>
    <font>
      <b/>
      <sz val="16"/>
      <color theme="1"/>
      <name val="B Titr"/>
      <charset val="178"/>
    </font>
    <font>
      <b/>
      <sz val="15"/>
      <color theme="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 wrapText="1" shrinkToFit="1"/>
    </xf>
    <xf numFmtId="0" fontId="8" fillId="2" borderId="8" xfId="0" applyFont="1" applyFill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 indent="1" shrinkToFi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right" vertical="center" indent="1" shrinkToFit="1"/>
    </xf>
    <xf numFmtId="0" fontId="0" fillId="0" borderId="4" xfId="0" applyFont="1" applyFill="1" applyBorder="1" applyAlignment="1" applyProtection="1">
      <alignment horizontal="center" vertical="center" shrinkToFit="1"/>
      <protection locked="0" hidden="1"/>
    </xf>
    <xf numFmtId="10" fontId="0" fillId="0" borderId="4" xfId="0" applyNumberFormat="1" applyFont="1" applyFill="1" applyBorder="1" applyAlignment="1" applyProtection="1">
      <alignment horizontal="center" vertical="center" shrinkToFit="1"/>
      <protection locked="0" hidden="1"/>
    </xf>
    <xf numFmtId="1" fontId="4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0" fillId="0" borderId="6" xfId="0" applyFont="1" applyFill="1" applyBorder="1" applyAlignment="1" applyProtection="1">
      <alignment horizontal="center" vertical="center" shrinkToFit="1"/>
      <protection locked="0" hidden="1"/>
    </xf>
    <xf numFmtId="10" fontId="0" fillId="0" borderId="6" xfId="0" applyNumberFormat="1" applyFont="1" applyFill="1" applyBorder="1" applyAlignment="1" applyProtection="1">
      <alignment horizontal="center" vertical="center" shrinkToFit="1"/>
      <protection locked="0" hidden="1"/>
    </xf>
    <xf numFmtId="1" fontId="4" fillId="0" borderId="11" xfId="0" applyNumberFormat="1" applyFont="1" applyFill="1" applyBorder="1" applyAlignment="1" applyProtection="1">
      <alignment horizontal="center" vertical="center"/>
      <protection locked="0" hidden="1"/>
    </xf>
    <xf numFmtId="3" fontId="0" fillId="0" borderId="6" xfId="0" applyNumberFormat="1" applyFont="1" applyFill="1" applyBorder="1" applyAlignment="1" applyProtection="1">
      <alignment horizontal="center" vertical="center" shrinkToFit="1"/>
      <protection locked="0" hidden="1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right" vertical="center" indent="1" shrinkToFit="1"/>
    </xf>
    <xf numFmtId="0" fontId="0" fillId="0" borderId="13" xfId="0" applyFont="1" applyFill="1" applyBorder="1" applyAlignment="1" applyProtection="1">
      <alignment horizontal="center" vertical="center" shrinkToFit="1"/>
      <protection locked="0" hidden="1"/>
    </xf>
    <xf numFmtId="10" fontId="0" fillId="0" borderId="13" xfId="0" applyNumberFormat="1" applyFont="1" applyFill="1" applyBorder="1" applyAlignment="1" applyProtection="1">
      <alignment horizontal="center" vertical="center" shrinkToFit="1"/>
      <protection locked="0" hidden="1"/>
    </xf>
    <xf numFmtId="1" fontId="4" fillId="0" borderId="14" xfId="0" applyNumberFormat="1" applyFont="1" applyFill="1" applyBorder="1" applyAlignment="1" applyProtection="1">
      <alignment horizontal="center" vertical="center"/>
      <protection locked="0" hidden="1"/>
    </xf>
    <xf numFmtId="0" fontId="12" fillId="0" borderId="8" xfId="0" applyFont="1" applyBorder="1" applyAlignment="1">
      <alignment horizontal="center" vertical="center"/>
    </xf>
    <xf numFmtId="10" fontId="12" fillId="0" borderId="8" xfId="0" applyNumberFormat="1" applyFont="1" applyBorder="1" applyAlignment="1">
      <alignment horizontal="center" vertical="center"/>
    </xf>
    <xf numFmtId="1" fontId="12" fillId="0" borderId="9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0" fillId="0" borderId="0" xfId="0" applyBorder="1"/>
    <xf numFmtId="3" fontId="0" fillId="0" borderId="0" xfId="0" applyNumberFormat="1" applyBorder="1"/>
    <xf numFmtId="0" fontId="0" fillId="0" borderId="0" xfId="0" applyFont="1" applyFill="1" applyBorder="1" applyAlignment="1">
      <alignment horizontal="right" vertical="center" indent="1" shrinkToFit="1"/>
    </xf>
    <xf numFmtId="0" fontId="7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1">
    <cellStyle name="Normal" xfId="0" builtinId="0"/>
  </cellStyles>
  <dxfs count="14">
    <dxf>
      <font>
        <color theme="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FF"/>
        </patternFill>
      </fill>
    </dxf>
    <dxf>
      <fill>
        <patternFill>
          <bgColor rgb="FF0066FF"/>
        </patternFill>
      </fill>
    </dxf>
    <dxf>
      <fill>
        <patternFill>
          <bgColor rgb="FF996633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CC00"/>
        </patternFill>
      </fill>
    </dxf>
    <dxf>
      <fill>
        <patternFill>
          <bgColor rgb="FF9966FF"/>
        </patternFill>
      </fill>
    </dxf>
    <dxf>
      <font>
        <color theme="0"/>
      </font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66FF"/>
      <color rgb="FF00CC00"/>
      <color rgb="FF66FFFF"/>
      <color rgb="FF00FFFF"/>
      <color rgb="FFFF66FF"/>
      <color rgb="FF996633"/>
      <color rgb="FF0066FF"/>
      <color rgb="FFCCFF33"/>
      <color rgb="FFFFFF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5"/>
  <sheetViews>
    <sheetView rightToLeft="1" topLeftCell="A34" workbookViewId="0">
      <selection activeCell="E46" sqref="E46"/>
    </sheetView>
  </sheetViews>
  <sheetFormatPr defaultRowHeight="14.25" x14ac:dyDescent="0.2"/>
  <cols>
    <col min="1" max="1" width="3.375" style="32" customWidth="1"/>
    <col min="2" max="2" width="36" style="32" bestFit="1" customWidth="1"/>
    <col min="3" max="3" width="9" style="32"/>
    <col min="4" max="4" width="6.625" style="32" bestFit="1" customWidth="1"/>
    <col min="5" max="5" width="36" style="32" bestFit="1" customWidth="1"/>
    <col min="6" max="8" width="9" style="32"/>
    <col min="9" max="9" width="3.375" style="32" customWidth="1"/>
    <col min="10" max="10" width="40.125" style="32" bestFit="1" customWidth="1"/>
    <col min="11" max="16384" width="9" style="32"/>
  </cols>
  <sheetData>
    <row r="1" spans="2:13" ht="18" x14ac:dyDescent="0.25">
      <c r="B1" s="35" t="s">
        <v>10</v>
      </c>
      <c r="C1" s="35"/>
      <c r="D1" s="30"/>
      <c r="E1" s="31" t="s">
        <v>54</v>
      </c>
      <c r="F1" s="30" t="s">
        <v>2</v>
      </c>
      <c r="G1" s="30" t="s">
        <v>3</v>
      </c>
      <c r="H1" s="30" t="s">
        <v>5</v>
      </c>
      <c r="J1" s="31" t="s">
        <v>55</v>
      </c>
      <c r="K1" s="30" t="s">
        <v>2</v>
      </c>
      <c r="L1" s="30" t="s">
        <v>3</v>
      </c>
      <c r="M1" s="30" t="s">
        <v>5</v>
      </c>
    </row>
    <row r="2" spans="2:13" x14ac:dyDescent="0.2">
      <c r="B2" s="32" t="s">
        <v>30</v>
      </c>
      <c r="C2" s="33">
        <v>5398</v>
      </c>
      <c r="E2" s="32" t="s">
        <v>30</v>
      </c>
      <c r="F2" s="33">
        <v>2778</v>
      </c>
      <c r="G2" s="33">
        <v>2606</v>
      </c>
      <c r="H2" s="33">
        <f>SUM(F2:G2)</f>
        <v>5384</v>
      </c>
      <c r="J2" s="32" t="s">
        <v>30</v>
      </c>
      <c r="K2" s="33">
        <v>2784</v>
      </c>
      <c r="L2" s="33">
        <v>2611</v>
      </c>
      <c r="M2" s="33">
        <f>SUM(K2:L2)</f>
        <v>5395</v>
      </c>
    </row>
    <row r="3" spans="2:13" x14ac:dyDescent="0.2">
      <c r="B3" s="32" t="s">
        <v>31</v>
      </c>
      <c r="C3" s="33">
        <v>8307</v>
      </c>
      <c r="E3" s="32" t="s">
        <v>31</v>
      </c>
      <c r="F3" s="33">
        <v>4171</v>
      </c>
      <c r="G3" s="33">
        <v>3991</v>
      </c>
      <c r="H3" s="33">
        <f t="shared" ref="H3:H53" si="0">SUM(F3:G3)</f>
        <v>8162</v>
      </c>
      <c r="J3" s="32" t="s">
        <v>31</v>
      </c>
      <c r="K3" s="33">
        <v>4181</v>
      </c>
      <c r="L3" s="33">
        <v>4004</v>
      </c>
      <c r="M3" s="33">
        <f t="shared" ref="M3:M53" si="1">SUM(K3:L3)</f>
        <v>8185</v>
      </c>
    </row>
    <row r="4" spans="2:13" x14ac:dyDescent="0.2">
      <c r="B4" s="32" t="s">
        <v>12</v>
      </c>
      <c r="C4" s="33">
        <v>8479</v>
      </c>
      <c r="E4" s="32" t="s">
        <v>12</v>
      </c>
      <c r="F4" s="33">
        <v>3703</v>
      </c>
      <c r="G4" s="33">
        <v>3746</v>
      </c>
      <c r="H4" s="33">
        <f t="shared" si="0"/>
        <v>7449</v>
      </c>
      <c r="J4" s="32" t="s">
        <v>12</v>
      </c>
      <c r="K4" s="33">
        <v>3711</v>
      </c>
      <c r="L4" s="33">
        <v>3758</v>
      </c>
      <c r="M4" s="33">
        <f t="shared" si="1"/>
        <v>7469</v>
      </c>
    </row>
    <row r="5" spans="2:13" x14ac:dyDescent="0.2">
      <c r="B5" s="32" t="s">
        <v>41</v>
      </c>
      <c r="C5" s="33">
        <v>7372</v>
      </c>
      <c r="E5" s="32" t="s">
        <v>41</v>
      </c>
      <c r="F5" s="33">
        <v>3630</v>
      </c>
      <c r="G5" s="33">
        <v>3473</v>
      </c>
      <c r="H5" s="33">
        <f t="shared" si="0"/>
        <v>7103</v>
      </c>
      <c r="J5" s="32" t="s">
        <v>41</v>
      </c>
      <c r="K5" s="33">
        <v>3646</v>
      </c>
      <c r="L5" s="33">
        <v>3486</v>
      </c>
      <c r="M5" s="33">
        <f t="shared" si="1"/>
        <v>7132</v>
      </c>
    </row>
    <row r="6" spans="2:13" x14ac:dyDescent="0.2">
      <c r="B6" s="32" t="s">
        <v>35</v>
      </c>
      <c r="C6" s="33">
        <v>9281</v>
      </c>
      <c r="E6" s="32" t="s">
        <v>35</v>
      </c>
      <c r="F6" s="33">
        <v>4575</v>
      </c>
      <c r="G6" s="33">
        <v>4526</v>
      </c>
      <c r="H6" s="33">
        <f t="shared" si="0"/>
        <v>9101</v>
      </c>
      <c r="J6" s="32" t="s">
        <v>35</v>
      </c>
      <c r="K6" s="33">
        <v>4591</v>
      </c>
      <c r="L6" s="33">
        <v>4542</v>
      </c>
      <c r="M6" s="33">
        <f t="shared" si="1"/>
        <v>9133</v>
      </c>
    </row>
    <row r="7" spans="2:13" x14ac:dyDescent="0.2">
      <c r="B7" s="32" t="s">
        <v>39</v>
      </c>
      <c r="C7" s="33">
        <v>5577</v>
      </c>
      <c r="E7" s="32" t="s">
        <v>39</v>
      </c>
      <c r="F7" s="33">
        <v>2535</v>
      </c>
      <c r="G7" s="33">
        <v>2598</v>
      </c>
      <c r="H7" s="33">
        <f t="shared" si="0"/>
        <v>5133</v>
      </c>
      <c r="J7" s="32" t="s">
        <v>39</v>
      </c>
      <c r="K7" s="33">
        <v>2541</v>
      </c>
      <c r="L7" s="33">
        <v>2607</v>
      </c>
      <c r="M7" s="33">
        <f t="shared" si="1"/>
        <v>5148</v>
      </c>
    </row>
    <row r="8" spans="2:13" x14ac:dyDescent="0.2">
      <c r="B8" s="32" t="s">
        <v>32</v>
      </c>
      <c r="C8" s="33">
        <v>4229</v>
      </c>
      <c r="E8" s="32" t="s">
        <v>32</v>
      </c>
      <c r="F8" s="33">
        <v>1383</v>
      </c>
      <c r="G8" s="33">
        <v>1558</v>
      </c>
      <c r="H8" s="33">
        <f t="shared" si="0"/>
        <v>2941</v>
      </c>
      <c r="J8" s="32" t="s">
        <v>32</v>
      </c>
      <c r="K8" s="33">
        <v>1389</v>
      </c>
      <c r="L8" s="33">
        <v>1564</v>
      </c>
      <c r="M8" s="33">
        <f t="shared" si="1"/>
        <v>2953</v>
      </c>
    </row>
    <row r="9" spans="2:13" x14ac:dyDescent="0.2">
      <c r="B9" s="32" t="s">
        <v>23</v>
      </c>
      <c r="C9" s="33">
        <v>4727</v>
      </c>
      <c r="E9" s="32" t="s">
        <v>23</v>
      </c>
      <c r="F9" s="33">
        <v>2398</v>
      </c>
      <c r="G9" s="33">
        <v>2316</v>
      </c>
      <c r="H9" s="33">
        <f t="shared" si="0"/>
        <v>4714</v>
      </c>
      <c r="J9" s="32" t="s">
        <v>23</v>
      </c>
      <c r="K9" s="33">
        <v>2400</v>
      </c>
      <c r="L9" s="33">
        <v>2323</v>
      </c>
      <c r="M9" s="33">
        <f t="shared" si="1"/>
        <v>4723</v>
      </c>
    </row>
    <row r="10" spans="2:13" x14ac:dyDescent="0.2">
      <c r="B10" s="32" t="s">
        <v>50</v>
      </c>
      <c r="C10" s="33">
        <v>3584</v>
      </c>
      <c r="E10" s="32" t="s">
        <v>50</v>
      </c>
      <c r="F10" s="33">
        <v>1901</v>
      </c>
      <c r="G10" s="33">
        <v>1655</v>
      </c>
      <c r="H10" s="33">
        <f t="shared" si="0"/>
        <v>3556</v>
      </c>
      <c r="J10" s="32" t="s">
        <v>50</v>
      </c>
      <c r="K10" s="33">
        <v>1902</v>
      </c>
      <c r="L10" s="33">
        <v>1659</v>
      </c>
      <c r="M10" s="33">
        <f t="shared" si="1"/>
        <v>3561</v>
      </c>
    </row>
    <row r="11" spans="2:13" x14ac:dyDescent="0.2">
      <c r="B11" s="32" t="s">
        <v>57</v>
      </c>
      <c r="C11" s="33">
        <v>5123</v>
      </c>
      <c r="E11" s="32" t="s">
        <v>57</v>
      </c>
      <c r="F11" s="33">
        <v>2579</v>
      </c>
      <c r="G11" s="33">
        <v>2474</v>
      </c>
      <c r="H11" s="33">
        <f t="shared" si="0"/>
        <v>5053</v>
      </c>
      <c r="J11" s="32" t="s">
        <v>57</v>
      </c>
      <c r="K11" s="33">
        <v>2588</v>
      </c>
      <c r="L11" s="33">
        <v>2480</v>
      </c>
      <c r="M11" s="33">
        <f t="shared" si="1"/>
        <v>5068</v>
      </c>
    </row>
    <row r="12" spans="2:13" x14ac:dyDescent="0.2">
      <c r="B12" s="32" t="s">
        <v>33</v>
      </c>
      <c r="C12" s="33">
        <v>5085</v>
      </c>
      <c r="E12" s="32" t="s">
        <v>33</v>
      </c>
      <c r="F12" s="33">
        <v>2493</v>
      </c>
      <c r="G12" s="33">
        <v>2450</v>
      </c>
      <c r="H12" s="33">
        <f t="shared" si="0"/>
        <v>4943</v>
      </c>
      <c r="J12" s="32" t="s">
        <v>33</v>
      </c>
      <c r="K12" s="33">
        <v>2500</v>
      </c>
      <c r="L12" s="33">
        <v>2455</v>
      </c>
      <c r="M12" s="33">
        <f t="shared" si="1"/>
        <v>4955</v>
      </c>
    </row>
    <row r="13" spans="2:13" x14ac:dyDescent="0.2">
      <c r="B13" s="32" t="s">
        <v>15</v>
      </c>
      <c r="C13" s="33">
        <v>3263</v>
      </c>
      <c r="E13" s="32" t="s">
        <v>15</v>
      </c>
      <c r="F13" s="32">
        <v>989</v>
      </c>
      <c r="G13" s="33">
        <v>1204</v>
      </c>
      <c r="H13" s="33">
        <f t="shared" si="0"/>
        <v>2193</v>
      </c>
      <c r="J13" s="32" t="s">
        <v>15</v>
      </c>
      <c r="K13" s="32">
        <v>993</v>
      </c>
      <c r="L13" s="33">
        <v>1205</v>
      </c>
      <c r="M13" s="33">
        <f t="shared" si="1"/>
        <v>2198</v>
      </c>
    </row>
    <row r="14" spans="2:13" x14ac:dyDescent="0.2">
      <c r="B14" s="32" t="s">
        <v>13</v>
      </c>
      <c r="C14" s="33">
        <v>4499</v>
      </c>
      <c r="E14" s="32" t="s">
        <v>13</v>
      </c>
      <c r="F14" s="33">
        <v>2324</v>
      </c>
      <c r="G14" s="33">
        <v>2158</v>
      </c>
      <c r="H14" s="33">
        <f t="shared" si="0"/>
        <v>4482</v>
      </c>
      <c r="J14" s="32" t="s">
        <v>13</v>
      </c>
      <c r="K14" s="33">
        <v>2330</v>
      </c>
      <c r="L14" s="33">
        <v>2163</v>
      </c>
      <c r="M14" s="33">
        <f t="shared" si="1"/>
        <v>4493</v>
      </c>
    </row>
    <row r="15" spans="2:13" x14ac:dyDescent="0.2">
      <c r="B15" s="32" t="s">
        <v>58</v>
      </c>
      <c r="C15" s="33">
        <v>6880</v>
      </c>
      <c r="E15" s="32" t="s">
        <v>58</v>
      </c>
      <c r="F15" s="33">
        <v>3266</v>
      </c>
      <c r="G15" s="33">
        <v>3213</v>
      </c>
      <c r="H15" s="33">
        <f t="shared" si="0"/>
        <v>6479</v>
      </c>
      <c r="J15" s="32" t="s">
        <v>58</v>
      </c>
      <c r="K15" s="33">
        <v>3274</v>
      </c>
      <c r="L15" s="33">
        <v>3223</v>
      </c>
      <c r="M15" s="33">
        <f t="shared" si="1"/>
        <v>6497</v>
      </c>
    </row>
    <row r="16" spans="2:13" x14ac:dyDescent="0.2">
      <c r="B16" s="32" t="s">
        <v>43</v>
      </c>
      <c r="C16" s="33">
        <v>4328</v>
      </c>
      <c r="E16" s="32" t="s">
        <v>43</v>
      </c>
      <c r="F16" s="33">
        <v>1980</v>
      </c>
      <c r="G16" s="33">
        <v>1984</v>
      </c>
      <c r="H16" s="33">
        <f t="shared" si="0"/>
        <v>3964</v>
      </c>
      <c r="J16" s="32" t="s">
        <v>43</v>
      </c>
      <c r="K16" s="33">
        <v>1992</v>
      </c>
      <c r="L16" s="33">
        <v>1993</v>
      </c>
      <c r="M16" s="33">
        <f t="shared" si="1"/>
        <v>3985</v>
      </c>
    </row>
    <row r="17" spans="2:13" x14ac:dyDescent="0.2">
      <c r="B17" s="32" t="s">
        <v>44</v>
      </c>
      <c r="C17" s="33">
        <v>6758</v>
      </c>
      <c r="E17" s="32" t="s">
        <v>44</v>
      </c>
      <c r="F17" s="33">
        <v>2495</v>
      </c>
      <c r="G17" s="33">
        <v>2839</v>
      </c>
      <c r="H17" s="33">
        <f t="shared" si="0"/>
        <v>5334</v>
      </c>
      <c r="J17" s="32" t="s">
        <v>44</v>
      </c>
      <c r="K17" s="33">
        <v>2502</v>
      </c>
      <c r="L17" s="33">
        <v>2849</v>
      </c>
      <c r="M17" s="33">
        <f t="shared" si="1"/>
        <v>5351</v>
      </c>
    </row>
    <row r="18" spans="2:13" x14ac:dyDescent="0.2">
      <c r="B18" s="32" t="s">
        <v>42</v>
      </c>
      <c r="C18" s="33">
        <v>3175</v>
      </c>
      <c r="E18" s="32" t="s">
        <v>42</v>
      </c>
      <c r="F18" s="33">
        <v>1420</v>
      </c>
      <c r="G18" s="33">
        <v>1465</v>
      </c>
      <c r="H18" s="33">
        <f t="shared" si="0"/>
        <v>2885</v>
      </c>
      <c r="J18" s="32" t="s">
        <v>42</v>
      </c>
      <c r="K18" s="33">
        <v>1424</v>
      </c>
      <c r="L18" s="33">
        <v>1469</v>
      </c>
      <c r="M18" s="33">
        <f t="shared" si="1"/>
        <v>2893</v>
      </c>
    </row>
    <row r="19" spans="2:13" x14ac:dyDescent="0.2">
      <c r="B19" s="32" t="s">
        <v>46</v>
      </c>
      <c r="C19" s="33">
        <v>3283</v>
      </c>
      <c r="E19" s="32" t="s">
        <v>46</v>
      </c>
      <c r="F19" s="33">
        <v>1604</v>
      </c>
      <c r="G19" s="33">
        <v>1497</v>
      </c>
      <c r="H19" s="33">
        <f t="shared" si="0"/>
        <v>3101</v>
      </c>
      <c r="J19" s="32" t="s">
        <v>46</v>
      </c>
      <c r="K19" s="33">
        <v>1609</v>
      </c>
      <c r="L19" s="33">
        <v>1506</v>
      </c>
      <c r="M19" s="33">
        <f t="shared" si="1"/>
        <v>3115</v>
      </c>
    </row>
    <row r="20" spans="2:13" x14ac:dyDescent="0.2">
      <c r="B20" s="32" t="s">
        <v>59</v>
      </c>
      <c r="C20" s="33">
        <v>4008</v>
      </c>
      <c r="E20" s="32" t="s">
        <v>59</v>
      </c>
      <c r="F20" s="33">
        <v>1584</v>
      </c>
      <c r="G20" s="33">
        <v>1630</v>
      </c>
      <c r="H20" s="33">
        <f t="shared" si="0"/>
        <v>3214</v>
      </c>
      <c r="J20" s="32" t="s">
        <v>59</v>
      </c>
      <c r="K20" s="33">
        <v>1585</v>
      </c>
      <c r="L20" s="33">
        <v>1634</v>
      </c>
      <c r="M20" s="33">
        <f t="shared" si="1"/>
        <v>3219</v>
      </c>
    </row>
    <row r="21" spans="2:13" x14ac:dyDescent="0.2">
      <c r="B21" s="32" t="s">
        <v>28</v>
      </c>
      <c r="C21" s="33">
        <v>6498</v>
      </c>
      <c r="E21" s="32" t="s">
        <v>28</v>
      </c>
      <c r="F21" s="33">
        <v>2293</v>
      </c>
      <c r="G21" s="33">
        <v>2645</v>
      </c>
      <c r="H21" s="33">
        <f t="shared" si="0"/>
        <v>4938</v>
      </c>
      <c r="J21" s="32" t="s">
        <v>28</v>
      </c>
      <c r="K21" s="33">
        <v>2297</v>
      </c>
      <c r="L21" s="33">
        <v>2651</v>
      </c>
      <c r="M21" s="33">
        <f t="shared" si="1"/>
        <v>4948</v>
      </c>
    </row>
    <row r="22" spans="2:13" x14ac:dyDescent="0.2">
      <c r="B22" s="32" t="s">
        <v>9</v>
      </c>
      <c r="C22" s="33">
        <v>4355</v>
      </c>
      <c r="E22" s="32" t="s">
        <v>9</v>
      </c>
      <c r="F22" s="33">
        <v>2110</v>
      </c>
      <c r="G22" s="33">
        <v>2074</v>
      </c>
      <c r="H22" s="33">
        <f t="shared" si="0"/>
        <v>4184</v>
      </c>
      <c r="J22" s="32" t="s">
        <v>9</v>
      </c>
      <c r="K22" s="33">
        <v>2113</v>
      </c>
      <c r="L22" s="33">
        <v>2083</v>
      </c>
      <c r="M22" s="33">
        <f t="shared" si="1"/>
        <v>4196</v>
      </c>
    </row>
    <row r="23" spans="2:13" x14ac:dyDescent="0.2">
      <c r="B23" s="32" t="s">
        <v>60</v>
      </c>
      <c r="C23" s="33">
        <v>8982</v>
      </c>
      <c r="E23" s="32" t="s">
        <v>60</v>
      </c>
      <c r="F23" s="33">
        <v>2409</v>
      </c>
      <c r="G23" s="33">
        <v>2773</v>
      </c>
      <c r="H23" s="33">
        <f t="shared" si="0"/>
        <v>5182</v>
      </c>
      <c r="J23" s="32" t="s">
        <v>60</v>
      </c>
      <c r="K23" s="33">
        <v>2445</v>
      </c>
      <c r="L23" s="33">
        <v>2807</v>
      </c>
      <c r="M23" s="33">
        <f t="shared" si="1"/>
        <v>5252</v>
      </c>
    </row>
    <row r="24" spans="2:13" x14ac:dyDescent="0.2">
      <c r="B24" s="32" t="s">
        <v>24</v>
      </c>
      <c r="C24" s="33">
        <v>4320</v>
      </c>
      <c r="E24" s="32" t="s">
        <v>24</v>
      </c>
      <c r="F24" s="33">
        <v>2134</v>
      </c>
      <c r="G24" s="33">
        <v>2034</v>
      </c>
      <c r="H24" s="33">
        <f t="shared" si="0"/>
        <v>4168</v>
      </c>
      <c r="J24" s="32" t="s">
        <v>24</v>
      </c>
      <c r="K24" s="33">
        <v>2139</v>
      </c>
      <c r="L24" s="33">
        <v>2039</v>
      </c>
      <c r="M24" s="33">
        <f t="shared" si="1"/>
        <v>4178</v>
      </c>
    </row>
    <row r="25" spans="2:13" x14ac:dyDescent="0.2">
      <c r="B25" s="32" t="s">
        <v>40</v>
      </c>
      <c r="C25" s="33">
        <v>4857</v>
      </c>
      <c r="E25" s="32" t="s">
        <v>40</v>
      </c>
      <c r="F25" s="33">
        <v>2119</v>
      </c>
      <c r="G25" s="33">
        <v>2134</v>
      </c>
      <c r="H25" s="33">
        <f t="shared" si="0"/>
        <v>4253</v>
      </c>
      <c r="J25" s="32" t="s">
        <v>40</v>
      </c>
      <c r="K25" s="33">
        <v>2128</v>
      </c>
      <c r="L25" s="33">
        <v>2146</v>
      </c>
      <c r="M25" s="33">
        <f t="shared" si="1"/>
        <v>4274</v>
      </c>
    </row>
    <row r="26" spans="2:13" x14ac:dyDescent="0.2">
      <c r="B26" s="32" t="s">
        <v>49</v>
      </c>
      <c r="C26" s="33">
        <v>6618</v>
      </c>
      <c r="E26" s="32" t="s">
        <v>49</v>
      </c>
      <c r="F26" s="33">
        <v>2992</v>
      </c>
      <c r="G26" s="33">
        <v>2983</v>
      </c>
      <c r="H26" s="33">
        <f t="shared" si="0"/>
        <v>5975</v>
      </c>
      <c r="J26" s="32" t="s">
        <v>49</v>
      </c>
      <c r="K26" s="33">
        <v>2995</v>
      </c>
      <c r="L26" s="33">
        <v>2991</v>
      </c>
      <c r="M26" s="33">
        <f t="shared" si="1"/>
        <v>5986</v>
      </c>
    </row>
    <row r="27" spans="2:13" x14ac:dyDescent="0.2">
      <c r="B27" s="32" t="s">
        <v>21</v>
      </c>
      <c r="C27" s="33">
        <v>3182</v>
      </c>
      <c r="E27" s="32" t="s">
        <v>21</v>
      </c>
      <c r="F27" s="33">
        <v>1634</v>
      </c>
      <c r="G27" s="33">
        <v>1540</v>
      </c>
      <c r="H27" s="33">
        <f t="shared" si="0"/>
        <v>3174</v>
      </c>
      <c r="J27" s="32" t="s">
        <v>21</v>
      </c>
      <c r="K27" s="33">
        <v>1637</v>
      </c>
      <c r="L27" s="33">
        <v>1543</v>
      </c>
      <c r="M27" s="33">
        <f t="shared" si="1"/>
        <v>3180</v>
      </c>
    </row>
    <row r="28" spans="2:13" x14ac:dyDescent="0.2">
      <c r="B28" s="32" t="s">
        <v>19</v>
      </c>
      <c r="C28" s="33">
        <v>5542</v>
      </c>
      <c r="E28" s="32" t="s">
        <v>19</v>
      </c>
      <c r="F28" s="33">
        <v>2651</v>
      </c>
      <c r="G28" s="33">
        <v>2596</v>
      </c>
      <c r="H28" s="33">
        <f t="shared" si="0"/>
        <v>5247</v>
      </c>
      <c r="J28" s="32" t="s">
        <v>19</v>
      </c>
      <c r="K28" s="33">
        <v>2660</v>
      </c>
      <c r="L28" s="33">
        <v>2605</v>
      </c>
      <c r="M28" s="33">
        <f t="shared" si="1"/>
        <v>5265</v>
      </c>
    </row>
    <row r="29" spans="2:13" x14ac:dyDescent="0.2">
      <c r="B29" s="32" t="s">
        <v>61</v>
      </c>
      <c r="C29" s="33">
        <v>4331</v>
      </c>
      <c r="E29" s="32" t="s">
        <v>61</v>
      </c>
      <c r="F29" s="33">
        <v>2269</v>
      </c>
      <c r="G29" s="33">
        <v>2029</v>
      </c>
      <c r="H29" s="33">
        <f t="shared" si="0"/>
        <v>4298</v>
      </c>
      <c r="J29" s="32" t="s">
        <v>61</v>
      </c>
      <c r="K29" s="33">
        <v>2283</v>
      </c>
      <c r="L29" s="33">
        <v>2041</v>
      </c>
      <c r="M29" s="33">
        <f t="shared" si="1"/>
        <v>4324</v>
      </c>
    </row>
    <row r="30" spans="2:13" x14ac:dyDescent="0.2">
      <c r="B30" s="32" t="s">
        <v>62</v>
      </c>
      <c r="C30" s="33">
        <v>4456</v>
      </c>
      <c r="E30" s="32" t="s">
        <v>62</v>
      </c>
      <c r="F30" s="33">
        <v>1915</v>
      </c>
      <c r="G30" s="33">
        <v>1982</v>
      </c>
      <c r="H30" s="33">
        <f t="shared" si="0"/>
        <v>3897</v>
      </c>
      <c r="J30" s="32" t="s">
        <v>62</v>
      </c>
      <c r="K30" s="33">
        <v>1917</v>
      </c>
      <c r="L30" s="33">
        <v>1986</v>
      </c>
      <c r="M30" s="33">
        <f t="shared" si="1"/>
        <v>3903</v>
      </c>
    </row>
    <row r="31" spans="2:13" x14ac:dyDescent="0.2">
      <c r="B31" s="32" t="s">
        <v>47</v>
      </c>
      <c r="C31" s="33">
        <v>2847</v>
      </c>
      <c r="E31" s="32" t="s">
        <v>47</v>
      </c>
      <c r="F31" s="33">
        <v>1452</v>
      </c>
      <c r="G31" s="33">
        <v>1386</v>
      </c>
      <c r="H31" s="33">
        <f t="shared" si="0"/>
        <v>2838</v>
      </c>
      <c r="J31" s="32" t="s">
        <v>47</v>
      </c>
      <c r="K31" s="33">
        <v>1452</v>
      </c>
      <c r="L31" s="33">
        <v>1392</v>
      </c>
      <c r="M31" s="33">
        <f t="shared" si="1"/>
        <v>2844</v>
      </c>
    </row>
    <row r="32" spans="2:13" x14ac:dyDescent="0.2">
      <c r="B32" s="32" t="s">
        <v>48</v>
      </c>
      <c r="C32" s="33">
        <v>2184</v>
      </c>
      <c r="E32" s="32" t="s">
        <v>48</v>
      </c>
      <c r="F32" s="32">
        <v>888</v>
      </c>
      <c r="G32" s="32">
        <v>871</v>
      </c>
      <c r="H32" s="33">
        <f t="shared" si="0"/>
        <v>1759</v>
      </c>
      <c r="J32" s="32" t="s">
        <v>48</v>
      </c>
      <c r="K32" s="32">
        <v>892</v>
      </c>
      <c r="L32" s="32">
        <v>873</v>
      </c>
      <c r="M32" s="33">
        <f t="shared" si="1"/>
        <v>1765</v>
      </c>
    </row>
    <row r="33" spans="2:17" x14ac:dyDescent="0.2">
      <c r="B33" s="32" t="s">
        <v>52</v>
      </c>
      <c r="C33" s="33">
        <v>4301</v>
      </c>
      <c r="E33" s="32" t="s">
        <v>52</v>
      </c>
      <c r="F33" s="33">
        <v>1999</v>
      </c>
      <c r="G33" s="33">
        <v>2067</v>
      </c>
      <c r="H33" s="33">
        <f t="shared" si="0"/>
        <v>4066</v>
      </c>
      <c r="J33" s="32" t="s">
        <v>52</v>
      </c>
      <c r="K33" s="33">
        <v>2005</v>
      </c>
      <c r="L33" s="33">
        <v>2075</v>
      </c>
      <c r="M33" s="33">
        <f t="shared" si="1"/>
        <v>4080</v>
      </c>
    </row>
    <row r="34" spans="2:17" x14ac:dyDescent="0.2">
      <c r="B34" s="32" t="s">
        <v>27</v>
      </c>
      <c r="C34" s="33">
        <v>5940</v>
      </c>
      <c r="E34" s="32" t="s">
        <v>27</v>
      </c>
      <c r="F34" s="33">
        <v>1253</v>
      </c>
      <c r="G34" s="33">
        <v>1808</v>
      </c>
      <c r="H34" s="33">
        <f t="shared" si="0"/>
        <v>3061</v>
      </c>
      <c r="J34" s="32" t="s">
        <v>27</v>
      </c>
      <c r="K34" s="33">
        <v>1258</v>
      </c>
      <c r="L34" s="33">
        <v>1814</v>
      </c>
      <c r="M34" s="33">
        <f t="shared" si="1"/>
        <v>3072</v>
      </c>
    </row>
    <row r="35" spans="2:17" x14ac:dyDescent="0.2">
      <c r="B35" s="32" t="s">
        <v>18</v>
      </c>
      <c r="C35" s="33">
        <v>2640</v>
      </c>
      <c r="E35" s="32" t="s">
        <v>18</v>
      </c>
      <c r="F35" s="33">
        <v>1131</v>
      </c>
      <c r="G35" s="33">
        <v>1234</v>
      </c>
      <c r="H35" s="33">
        <f t="shared" si="0"/>
        <v>2365</v>
      </c>
      <c r="J35" s="32" t="s">
        <v>18</v>
      </c>
      <c r="K35" s="33">
        <v>1135</v>
      </c>
      <c r="L35" s="33">
        <v>1240</v>
      </c>
      <c r="M35" s="33">
        <f t="shared" si="1"/>
        <v>2375</v>
      </c>
    </row>
    <row r="36" spans="2:17" x14ac:dyDescent="0.2">
      <c r="B36" s="32" t="s">
        <v>26</v>
      </c>
      <c r="C36" s="33">
        <v>17136</v>
      </c>
      <c r="E36" s="32" t="s">
        <v>26</v>
      </c>
      <c r="F36" s="33">
        <v>4516</v>
      </c>
      <c r="G36" s="33">
        <v>4942</v>
      </c>
      <c r="H36" s="33">
        <f t="shared" si="0"/>
        <v>9458</v>
      </c>
      <c r="J36" s="32" t="s">
        <v>26</v>
      </c>
      <c r="K36" s="33">
        <v>4572</v>
      </c>
      <c r="L36" s="33">
        <v>4992</v>
      </c>
      <c r="M36" s="33">
        <f t="shared" si="1"/>
        <v>9564</v>
      </c>
    </row>
    <row r="37" spans="2:17" x14ac:dyDescent="0.2">
      <c r="B37" s="32" t="s">
        <v>17</v>
      </c>
      <c r="C37" s="33">
        <v>8280</v>
      </c>
      <c r="E37" s="32" t="s">
        <v>17</v>
      </c>
      <c r="F37" s="33">
        <v>3406</v>
      </c>
      <c r="G37" s="33">
        <v>3458</v>
      </c>
      <c r="H37" s="33">
        <f t="shared" si="0"/>
        <v>6864</v>
      </c>
      <c r="J37" s="32" t="s">
        <v>17</v>
      </c>
      <c r="K37" s="33">
        <v>3424</v>
      </c>
      <c r="L37" s="33">
        <v>3476</v>
      </c>
      <c r="M37" s="33">
        <f t="shared" si="1"/>
        <v>6900</v>
      </c>
    </row>
    <row r="38" spans="2:17" x14ac:dyDescent="0.2">
      <c r="B38" s="32" t="s">
        <v>29</v>
      </c>
      <c r="C38" s="33">
        <v>7695</v>
      </c>
      <c r="E38" s="32" t="s">
        <v>29</v>
      </c>
      <c r="F38" s="33">
        <v>3934</v>
      </c>
      <c r="G38" s="33">
        <v>3705</v>
      </c>
      <c r="H38" s="33">
        <f t="shared" si="0"/>
        <v>7639</v>
      </c>
      <c r="J38" s="32" t="s">
        <v>29</v>
      </c>
      <c r="K38" s="33">
        <v>3944</v>
      </c>
      <c r="L38" s="33">
        <v>3712</v>
      </c>
      <c r="M38" s="33">
        <f t="shared" si="1"/>
        <v>7656</v>
      </c>
    </row>
    <row r="39" spans="2:17" x14ac:dyDescent="0.2">
      <c r="B39" s="32" t="s">
        <v>51</v>
      </c>
      <c r="C39" s="33">
        <v>14449</v>
      </c>
      <c r="E39" s="32" t="s">
        <v>51</v>
      </c>
      <c r="F39" s="33">
        <v>6371</v>
      </c>
      <c r="G39" s="33">
        <v>6262</v>
      </c>
      <c r="H39" s="33">
        <f t="shared" si="0"/>
        <v>12633</v>
      </c>
      <c r="J39" s="32" t="s">
        <v>51</v>
      </c>
      <c r="K39" s="33">
        <v>6396</v>
      </c>
      <c r="L39" s="33">
        <v>6291</v>
      </c>
      <c r="M39" s="33">
        <f t="shared" si="1"/>
        <v>12687</v>
      </c>
    </row>
    <row r="40" spans="2:17" x14ac:dyDescent="0.2">
      <c r="B40" s="32" t="s">
        <v>14</v>
      </c>
      <c r="C40" s="33">
        <v>8374</v>
      </c>
      <c r="E40" s="32" t="s">
        <v>14</v>
      </c>
      <c r="F40" s="33">
        <v>4182</v>
      </c>
      <c r="G40" s="33">
        <v>4028</v>
      </c>
      <c r="H40" s="33">
        <f t="shared" si="0"/>
        <v>8210</v>
      </c>
      <c r="J40" s="32" t="s">
        <v>14</v>
      </c>
      <c r="K40" s="33">
        <v>4197</v>
      </c>
      <c r="L40" s="33">
        <v>4050</v>
      </c>
      <c r="M40" s="33">
        <f t="shared" si="1"/>
        <v>8247</v>
      </c>
    </row>
    <row r="41" spans="2:17" x14ac:dyDescent="0.2">
      <c r="B41" s="34" t="s">
        <v>67</v>
      </c>
      <c r="C41" s="33">
        <v>20197</v>
      </c>
      <c r="E41" s="34" t="s">
        <v>67</v>
      </c>
      <c r="F41" s="33">
        <v>6068</v>
      </c>
      <c r="G41" s="33">
        <v>6646</v>
      </c>
      <c r="H41" s="33">
        <f t="shared" si="0"/>
        <v>12714</v>
      </c>
      <c r="J41" s="34" t="s">
        <v>67</v>
      </c>
      <c r="K41" s="33">
        <v>6120</v>
      </c>
      <c r="L41" s="33">
        <v>6714</v>
      </c>
      <c r="M41" s="33">
        <f t="shared" si="1"/>
        <v>12834</v>
      </c>
    </row>
    <row r="42" spans="2:17" x14ac:dyDescent="0.2">
      <c r="B42" s="34" t="s">
        <v>68</v>
      </c>
      <c r="C42" s="33">
        <v>13538</v>
      </c>
      <c r="E42" s="34" t="s">
        <v>68</v>
      </c>
      <c r="F42" s="33">
        <v>3316</v>
      </c>
      <c r="G42" s="33">
        <v>4224</v>
      </c>
      <c r="H42" s="33">
        <f t="shared" si="0"/>
        <v>7540</v>
      </c>
      <c r="J42" s="34" t="s">
        <v>68</v>
      </c>
      <c r="K42" s="33">
        <v>3355</v>
      </c>
      <c r="L42" s="33">
        <v>4280</v>
      </c>
      <c r="M42" s="33">
        <f t="shared" si="1"/>
        <v>7635</v>
      </c>
    </row>
    <row r="43" spans="2:17" x14ac:dyDescent="0.2">
      <c r="B43" s="32" t="s">
        <v>69</v>
      </c>
      <c r="C43" s="33">
        <v>27975</v>
      </c>
      <c r="E43" s="32" t="s">
        <v>69</v>
      </c>
      <c r="F43" s="33">
        <v>5797</v>
      </c>
      <c r="G43" s="33">
        <v>6514</v>
      </c>
      <c r="H43" s="33">
        <f t="shared" si="0"/>
        <v>12311</v>
      </c>
      <c r="J43" s="32" t="s">
        <v>69</v>
      </c>
      <c r="K43" s="33">
        <v>5894</v>
      </c>
      <c r="L43" s="33">
        <v>6625</v>
      </c>
      <c r="M43" s="33">
        <f t="shared" si="1"/>
        <v>12519</v>
      </c>
    </row>
    <row r="44" spans="2:17" x14ac:dyDescent="0.2">
      <c r="B44" s="32" t="s">
        <v>45</v>
      </c>
      <c r="C44" s="33">
        <v>5804</v>
      </c>
      <c r="E44" s="32" t="s">
        <v>45</v>
      </c>
      <c r="F44" s="33">
        <v>2942</v>
      </c>
      <c r="G44" s="33">
        <v>2817</v>
      </c>
      <c r="H44" s="33">
        <f t="shared" si="0"/>
        <v>5759</v>
      </c>
      <c r="I44" s="33"/>
      <c r="J44" s="32" t="s">
        <v>45</v>
      </c>
      <c r="K44" s="33">
        <v>2950</v>
      </c>
      <c r="L44" s="33">
        <v>2826</v>
      </c>
      <c r="M44" s="33">
        <f t="shared" si="1"/>
        <v>5776</v>
      </c>
    </row>
    <row r="45" spans="2:17" x14ac:dyDescent="0.2">
      <c r="B45" s="32" t="s">
        <v>34</v>
      </c>
      <c r="C45" s="33">
        <v>6249</v>
      </c>
      <c r="E45" s="32" t="s">
        <v>34</v>
      </c>
      <c r="F45" s="33">
        <v>1814</v>
      </c>
      <c r="G45" s="33">
        <v>2378</v>
      </c>
      <c r="H45" s="33">
        <f t="shared" si="0"/>
        <v>4192</v>
      </c>
      <c r="I45" s="33"/>
      <c r="J45" s="32" t="s">
        <v>34</v>
      </c>
      <c r="K45" s="33">
        <v>1827</v>
      </c>
      <c r="L45" s="33">
        <v>2399</v>
      </c>
      <c r="M45" s="33">
        <f t="shared" si="1"/>
        <v>4226</v>
      </c>
    </row>
    <row r="46" spans="2:17" x14ac:dyDescent="0.2">
      <c r="B46" s="32" t="s">
        <v>25</v>
      </c>
      <c r="C46" s="33">
        <v>17270</v>
      </c>
      <c r="E46" s="32" t="s">
        <v>25</v>
      </c>
      <c r="F46" s="33">
        <v>4395</v>
      </c>
      <c r="G46" s="33">
        <v>5080</v>
      </c>
      <c r="H46" s="33">
        <f t="shared" si="0"/>
        <v>9475</v>
      </c>
      <c r="I46" s="33"/>
      <c r="J46" s="32" t="s">
        <v>25</v>
      </c>
      <c r="K46" s="33">
        <v>4449</v>
      </c>
      <c r="L46" s="33">
        <v>5143</v>
      </c>
      <c r="M46" s="33">
        <f t="shared" si="1"/>
        <v>9592</v>
      </c>
    </row>
    <row r="47" spans="2:17" x14ac:dyDescent="0.2">
      <c r="B47" s="32" t="s">
        <v>36</v>
      </c>
      <c r="C47" s="33">
        <v>28669</v>
      </c>
      <c r="E47" s="32" t="s">
        <v>36</v>
      </c>
      <c r="F47" s="33">
        <v>6921</v>
      </c>
      <c r="G47" s="33">
        <v>8154</v>
      </c>
      <c r="H47" s="33">
        <f t="shared" si="0"/>
        <v>15075</v>
      </c>
      <c r="I47" s="33"/>
      <c r="J47" s="32" t="s">
        <v>36</v>
      </c>
      <c r="K47" s="33">
        <v>7025</v>
      </c>
      <c r="L47" s="33">
        <v>8273</v>
      </c>
      <c r="M47" s="33">
        <f t="shared" si="1"/>
        <v>15298</v>
      </c>
      <c r="Q47" s="33"/>
    </row>
    <row r="48" spans="2:17" x14ac:dyDescent="0.2">
      <c r="B48" s="32" t="s">
        <v>38</v>
      </c>
      <c r="C48" s="33">
        <v>13497</v>
      </c>
      <c r="E48" s="32" t="s">
        <v>38</v>
      </c>
      <c r="F48" s="33">
        <v>3940</v>
      </c>
      <c r="G48" s="33">
        <v>4440</v>
      </c>
      <c r="H48" s="33">
        <f t="shared" si="0"/>
        <v>8380</v>
      </c>
      <c r="I48" s="33"/>
      <c r="J48" s="32" t="s">
        <v>38</v>
      </c>
      <c r="K48" s="33">
        <v>3964</v>
      </c>
      <c r="L48" s="33">
        <v>4485</v>
      </c>
      <c r="M48" s="33">
        <f t="shared" si="1"/>
        <v>8449</v>
      </c>
      <c r="Q48" s="33"/>
    </row>
    <row r="49" spans="2:17" x14ac:dyDescent="0.2">
      <c r="B49" s="32" t="s">
        <v>20</v>
      </c>
      <c r="C49" s="33">
        <v>19605</v>
      </c>
      <c r="E49" s="32" t="s">
        <v>20</v>
      </c>
      <c r="F49" s="33">
        <v>4653</v>
      </c>
      <c r="G49" s="33">
        <v>5105</v>
      </c>
      <c r="H49" s="33">
        <f t="shared" si="0"/>
        <v>9758</v>
      </c>
      <c r="I49" s="33"/>
      <c r="J49" s="32" t="s">
        <v>20</v>
      </c>
      <c r="K49" s="33">
        <v>4724</v>
      </c>
      <c r="L49" s="33">
        <v>5194</v>
      </c>
      <c r="M49" s="33">
        <f t="shared" si="1"/>
        <v>9918</v>
      </c>
      <c r="Q49" s="33"/>
    </row>
    <row r="50" spans="2:17" x14ac:dyDescent="0.2">
      <c r="B50" s="32" t="s">
        <v>11</v>
      </c>
      <c r="C50" s="33">
        <v>13304</v>
      </c>
      <c r="E50" s="32" t="s">
        <v>11</v>
      </c>
      <c r="F50" s="33">
        <v>4365</v>
      </c>
      <c r="G50" s="33">
        <v>4618</v>
      </c>
      <c r="H50" s="33">
        <f t="shared" si="0"/>
        <v>8983</v>
      </c>
      <c r="I50" s="33"/>
      <c r="J50" s="32" t="s">
        <v>11</v>
      </c>
      <c r="K50" s="33">
        <v>4405</v>
      </c>
      <c r="L50" s="33">
        <v>4665</v>
      </c>
      <c r="M50" s="33">
        <f t="shared" si="1"/>
        <v>9070</v>
      </c>
      <c r="Q50" s="33"/>
    </row>
    <row r="51" spans="2:17" x14ac:dyDescent="0.2">
      <c r="B51" s="32" t="s">
        <v>16</v>
      </c>
      <c r="C51" s="33">
        <v>26403</v>
      </c>
      <c r="E51" s="32" t="s">
        <v>16</v>
      </c>
      <c r="F51" s="33">
        <v>6266</v>
      </c>
      <c r="G51" s="33">
        <v>7011</v>
      </c>
      <c r="H51" s="33">
        <f t="shared" si="0"/>
        <v>13277</v>
      </c>
      <c r="I51" s="33"/>
      <c r="J51" s="32" t="s">
        <v>16</v>
      </c>
      <c r="K51" s="33">
        <v>6368</v>
      </c>
      <c r="L51" s="33">
        <v>7124</v>
      </c>
      <c r="M51" s="33">
        <f t="shared" si="1"/>
        <v>13492</v>
      </c>
      <c r="Q51" s="33"/>
    </row>
    <row r="52" spans="2:17" x14ac:dyDescent="0.2">
      <c r="B52" s="32" t="s">
        <v>22</v>
      </c>
      <c r="C52" s="33">
        <v>32071</v>
      </c>
      <c r="E52" s="32" t="s">
        <v>22</v>
      </c>
      <c r="F52" s="33">
        <v>9161</v>
      </c>
      <c r="G52" s="33">
        <v>10591</v>
      </c>
      <c r="H52" s="33">
        <f t="shared" si="0"/>
        <v>19752</v>
      </c>
      <c r="J52" s="32" t="s">
        <v>22</v>
      </c>
      <c r="K52" s="33">
        <v>9371</v>
      </c>
      <c r="L52" s="33">
        <v>10864</v>
      </c>
      <c r="M52" s="33">
        <f t="shared" si="1"/>
        <v>20235</v>
      </c>
      <c r="Q52" s="33"/>
    </row>
    <row r="53" spans="2:17" x14ac:dyDescent="0.2">
      <c r="B53" s="32" t="s">
        <v>37</v>
      </c>
      <c r="C53" s="33">
        <v>16234</v>
      </c>
      <c r="E53" s="32" t="s">
        <v>37</v>
      </c>
      <c r="F53" s="33">
        <v>4201</v>
      </c>
      <c r="G53" s="33">
        <v>4636</v>
      </c>
      <c r="H53" s="33">
        <f t="shared" si="0"/>
        <v>8837</v>
      </c>
      <c r="J53" s="32" t="s">
        <v>37</v>
      </c>
      <c r="K53" s="33">
        <v>4283</v>
      </c>
      <c r="L53" s="33">
        <v>4728</v>
      </c>
      <c r="M53" s="33">
        <f t="shared" si="1"/>
        <v>9011</v>
      </c>
      <c r="Q53" s="33"/>
    </row>
    <row r="54" spans="2:17" x14ac:dyDescent="0.2">
      <c r="Q54" s="33"/>
    </row>
    <row r="55" spans="2:17" x14ac:dyDescent="0.2">
      <c r="O55" s="33"/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L55"/>
  <sheetViews>
    <sheetView rightToLeft="1" tabSelected="1" zoomScale="92" zoomScaleNormal="92" workbookViewId="0">
      <pane xSplit="3" ySplit="2" topLeftCell="F3" activePane="bottomRight" state="frozen"/>
      <selection pane="topRight" activeCell="D1" sqref="D1"/>
      <selection pane="bottomLeft" activeCell="A4" sqref="A4"/>
      <selection pane="bottomRight" activeCell="C6" sqref="C6"/>
    </sheetView>
  </sheetViews>
  <sheetFormatPr defaultColWidth="9.125" defaultRowHeight="14.25" x14ac:dyDescent="0.2"/>
  <cols>
    <col min="1" max="1" width="4.125" style="2" customWidth="1"/>
    <col min="2" max="2" width="10.75" style="2" customWidth="1"/>
    <col min="3" max="3" width="35.75" style="2" customWidth="1"/>
    <col min="4" max="4" width="18.75" style="2" bestFit="1" customWidth="1"/>
    <col min="5" max="6" width="18.25" style="2" customWidth="1"/>
    <col min="7" max="9" width="18.625" style="2" customWidth="1"/>
    <col min="10" max="10" width="17.125" style="2" customWidth="1"/>
    <col min="11" max="11" width="16.125" style="2" bestFit="1" customWidth="1"/>
    <col min="12" max="12" width="17.125" style="2" customWidth="1"/>
    <col min="13" max="13" width="3.75" style="2" customWidth="1"/>
    <col min="14" max="16384" width="9.125" style="2"/>
  </cols>
  <sheetData>
    <row r="1" spans="2:12" ht="42" customHeight="1" thickBot="1" x14ac:dyDescent="0.25">
      <c r="B1" s="36" t="s">
        <v>66</v>
      </c>
      <c r="C1" s="36"/>
      <c r="D1" s="36"/>
      <c r="E1" s="36"/>
      <c r="F1" s="36"/>
      <c r="G1" s="36"/>
      <c r="H1" s="36"/>
      <c r="I1" s="36"/>
      <c r="J1" s="36"/>
      <c r="K1" s="36"/>
      <c r="L1" s="1"/>
    </row>
    <row r="2" spans="2:12" ht="63" thickBot="1" x14ac:dyDescent="0.25">
      <c r="B2" s="4" t="s">
        <v>0</v>
      </c>
      <c r="C2" s="5" t="s">
        <v>1</v>
      </c>
      <c r="D2" s="6" t="s">
        <v>10</v>
      </c>
      <c r="E2" s="7" t="s">
        <v>53</v>
      </c>
      <c r="F2" s="7" t="s">
        <v>63</v>
      </c>
      <c r="G2" s="7" t="s">
        <v>56</v>
      </c>
      <c r="H2" s="8" t="s">
        <v>64</v>
      </c>
      <c r="I2" s="8" t="s">
        <v>65</v>
      </c>
      <c r="J2" s="9" t="s">
        <v>6</v>
      </c>
      <c r="K2" s="10" t="s">
        <v>8</v>
      </c>
    </row>
    <row r="3" spans="2:12" ht="18" x14ac:dyDescent="0.2">
      <c r="B3" s="11" t="s">
        <v>4</v>
      </c>
      <c r="C3" s="12" t="s">
        <v>30</v>
      </c>
      <c r="D3" s="15">
        <f>VLOOKUP(C3,Sheet1!$B$2:$C$53,2,0)</f>
        <v>5398</v>
      </c>
      <c r="E3" s="15">
        <f>VLOOKUP(C3,Sheet1!$E$2:$H$53,4,0)</f>
        <v>5384</v>
      </c>
      <c r="F3" s="16">
        <f>E3/D3</f>
        <v>0.99740644683216007</v>
      </c>
      <c r="G3" s="15">
        <f>VLOOKUP(C3,Sheet1!$J$2:$M$53,4,0)</f>
        <v>5395</v>
      </c>
      <c r="H3" s="15">
        <f>G3-E3</f>
        <v>11</v>
      </c>
      <c r="I3" s="16">
        <f>H3/D3</f>
        <v>2.0377917747313821E-3</v>
      </c>
      <c r="J3" s="16">
        <f>G3/D3</f>
        <v>0.99944423860689147</v>
      </c>
      <c r="K3" s="17">
        <f>IF(OR(ISNUMBER(FIND("روستایی",$C3)),ISNUMBER(FIND("/",$C3))),G3-D3,IF(ISNUMBER(FIND("شهری",$C3)),G3-(D3*70%),""))</f>
        <v>-3</v>
      </c>
    </row>
    <row r="4" spans="2:12" ht="18" x14ac:dyDescent="0.2">
      <c r="B4" s="13" t="s">
        <v>4</v>
      </c>
      <c r="C4" s="14" t="s">
        <v>21</v>
      </c>
      <c r="D4" s="18">
        <f>VLOOKUP(C4,Sheet1!$B$2:$C$53,2,0)</f>
        <v>3182</v>
      </c>
      <c r="E4" s="18">
        <f>VLOOKUP(C4,Sheet1!$E$2:$H$53,4,0)</f>
        <v>3174</v>
      </c>
      <c r="F4" s="19">
        <f>E4/D4</f>
        <v>0.99748585795097422</v>
      </c>
      <c r="G4" s="18">
        <f>VLOOKUP(C4,Sheet1!$J$2:$M$53,4,0)</f>
        <v>3180</v>
      </c>
      <c r="H4" s="18">
        <f>G4-E4</f>
        <v>6</v>
      </c>
      <c r="I4" s="19">
        <f>H4/D4</f>
        <v>1.8856065367693275E-3</v>
      </c>
      <c r="J4" s="19">
        <f>G4/D4</f>
        <v>0.99937146448774361</v>
      </c>
      <c r="K4" s="20">
        <f>IF(OR(ISNUMBER(FIND("روستایی",$C4)),ISNUMBER(FIND("/",$C4))),G4-D4,IF(ISNUMBER(FIND("شهری",$C4)),G4-(D4*70%),""))</f>
        <v>-2</v>
      </c>
    </row>
    <row r="5" spans="2:12" ht="18" x14ac:dyDescent="0.2">
      <c r="B5" s="13" t="s">
        <v>4</v>
      </c>
      <c r="C5" s="14" t="s">
        <v>23</v>
      </c>
      <c r="D5" s="18">
        <f>VLOOKUP(C5,Sheet1!$B$2:$C$53,2,0)</f>
        <v>4727</v>
      </c>
      <c r="E5" s="18">
        <f>VLOOKUP(C5,Sheet1!$E$2:$H$53,4,0)</f>
        <v>4714</v>
      </c>
      <c r="F5" s="19">
        <f>E5/D5</f>
        <v>0.99724984133700023</v>
      </c>
      <c r="G5" s="18">
        <f>VLOOKUP(C5,Sheet1!$J$2:$M$53,4,0)</f>
        <v>4723</v>
      </c>
      <c r="H5" s="18">
        <f>G5-E5</f>
        <v>9</v>
      </c>
      <c r="I5" s="19">
        <f>H5/D5</f>
        <v>1.9039559974613921E-3</v>
      </c>
      <c r="J5" s="19">
        <f>G5/D5</f>
        <v>0.99915379733446164</v>
      </c>
      <c r="K5" s="20">
        <f>IF(OR(ISNUMBER(FIND("روستایی",$C5)),ISNUMBER(FIND("/",$C5))),G5-D5,IF(ISNUMBER(FIND("شهری",$C5)),G5-(D5*70%),""))</f>
        <v>-4</v>
      </c>
    </row>
    <row r="6" spans="2:12" ht="18" x14ac:dyDescent="0.2">
      <c r="B6" s="13" t="s">
        <v>7</v>
      </c>
      <c r="C6" s="14" t="s">
        <v>47</v>
      </c>
      <c r="D6" s="18">
        <f>VLOOKUP(C6,Sheet1!$B$2:$C$53,2,0)</f>
        <v>2847</v>
      </c>
      <c r="E6" s="18">
        <f>VLOOKUP(C6,Sheet1!$E$2:$H$53,4,0)</f>
        <v>2838</v>
      </c>
      <c r="F6" s="19">
        <f>E6/D6</f>
        <v>0.99683877766069551</v>
      </c>
      <c r="G6" s="18">
        <f>VLOOKUP(C6,Sheet1!$J$2:$M$53,4,0)</f>
        <v>2844</v>
      </c>
      <c r="H6" s="18">
        <f>G6-E6</f>
        <v>6</v>
      </c>
      <c r="I6" s="19">
        <f>H6/D6</f>
        <v>2.1074815595363539E-3</v>
      </c>
      <c r="J6" s="19">
        <f>G6/D6</f>
        <v>0.99894625922023184</v>
      </c>
      <c r="K6" s="20">
        <f>IF(OR(ISNUMBER(FIND("روستایی",$C6)),ISNUMBER(FIND("/",$C6))),G6-D6,IF(ISNUMBER(FIND("شهری",$C6)),G6-(D6*70%),""))</f>
        <v>-3</v>
      </c>
    </row>
    <row r="7" spans="2:12" ht="18" x14ac:dyDescent="0.2">
      <c r="B7" s="13" t="s">
        <v>4</v>
      </c>
      <c r="C7" s="14" t="s">
        <v>13</v>
      </c>
      <c r="D7" s="18">
        <f>VLOOKUP(C7,Sheet1!$B$2:$C$53,2,0)</f>
        <v>4499</v>
      </c>
      <c r="E7" s="18">
        <f>VLOOKUP(C7,Sheet1!$E$2:$H$53,4,0)</f>
        <v>4482</v>
      </c>
      <c r="F7" s="19">
        <f>E7/D7</f>
        <v>0.99622138252945103</v>
      </c>
      <c r="G7" s="18">
        <f>VLOOKUP(C7,Sheet1!$J$2:$M$53,4,0)</f>
        <v>4493</v>
      </c>
      <c r="H7" s="18">
        <f>G7-E7</f>
        <v>11</v>
      </c>
      <c r="I7" s="19">
        <f>H7/D7</f>
        <v>2.4449877750611247E-3</v>
      </c>
      <c r="J7" s="19">
        <f>G7/D7</f>
        <v>0.99866637030451211</v>
      </c>
      <c r="K7" s="20">
        <f>IF(OR(ISNUMBER(FIND("روستایی",$C7)),ISNUMBER(FIND("/",$C7))),G7-D7,IF(ISNUMBER(FIND("شهری",$C7)),G7-(D7*70%),""))</f>
        <v>-6</v>
      </c>
    </row>
    <row r="8" spans="2:12" ht="18" x14ac:dyDescent="0.2">
      <c r="B8" s="13" t="s">
        <v>4</v>
      </c>
      <c r="C8" s="14" t="s">
        <v>61</v>
      </c>
      <c r="D8" s="18">
        <f>VLOOKUP(C8,Sheet1!$B$2:$C$53,2,0)</f>
        <v>4331</v>
      </c>
      <c r="E8" s="18">
        <f>VLOOKUP(C8,Sheet1!$E$2:$H$53,4,0)</f>
        <v>4298</v>
      </c>
      <c r="F8" s="19">
        <f>E8/D8</f>
        <v>0.99238051258369886</v>
      </c>
      <c r="G8" s="18">
        <f>VLOOKUP(C8,Sheet1!$J$2:$M$53,4,0)</f>
        <v>4324</v>
      </c>
      <c r="H8" s="18">
        <f>G8-E8</f>
        <v>26</v>
      </c>
      <c r="I8" s="19">
        <f>H8/D8</f>
        <v>6.0032325098129764E-3</v>
      </c>
      <c r="J8" s="19">
        <f>G8/D8</f>
        <v>0.99838374509351191</v>
      </c>
      <c r="K8" s="20">
        <f>IF(OR(ISNUMBER(FIND("روستایی",$C8)),ISNUMBER(FIND("/",$C8))),G8-D8,IF(ISNUMBER(FIND("شهری",$C8)),G8-(D8*70%),""))</f>
        <v>-7</v>
      </c>
    </row>
    <row r="9" spans="2:12" ht="18" x14ac:dyDescent="0.2">
      <c r="B9" s="13" t="s">
        <v>7</v>
      </c>
      <c r="C9" s="14" t="s">
        <v>45</v>
      </c>
      <c r="D9" s="18">
        <f>VLOOKUP(C9,Sheet1!$B$2:$C$53,2,0)</f>
        <v>5804</v>
      </c>
      <c r="E9" s="18">
        <f>VLOOKUP(C9,Sheet1!$E$2:$H$53,4,0)</f>
        <v>5759</v>
      </c>
      <c r="F9" s="19">
        <f>E9/D9</f>
        <v>0.9922467263955892</v>
      </c>
      <c r="G9" s="18">
        <f>VLOOKUP(C9,Sheet1!$J$2:$M$53,4,0)</f>
        <v>5776</v>
      </c>
      <c r="H9" s="18">
        <f>G9-E9</f>
        <v>17</v>
      </c>
      <c r="I9" s="19">
        <f>H9/D9</f>
        <v>2.9290144727773951E-3</v>
      </c>
      <c r="J9" s="19">
        <f>G9/D9</f>
        <v>0.99517574086836669</v>
      </c>
      <c r="K9" s="20">
        <f>IF(OR(ISNUMBER(FIND("روستایی",$C9)),ISNUMBER(FIND("/",$C9))),G9-D9,IF(ISNUMBER(FIND("شهری",$C9)),G9-(D9*70%),""))</f>
        <v>-28</v>
      </c>
    </row>
    <row r="10" spans="2:12" ht="18" x14ac:dyDescent="0.2">
      <c r="B10" s="13" t="s">
        <v>4</v>
      </c>
      <c r="C10" s="14" t="s">
        <v>29</v>
      </c>
      <c r="D10" s="18">
        <f>VLOOKUP(C10,Sheet1!$B$2:$C$53,2,0)</f>
        <v>7695</v>
      </c>
      <c r="E10" s="18">
        <f>VLOOKUP(C10,Sheet1!$E$2:$H$53,4,0)</f>
        <v>7639</v>
      </c>
      <c r="F10" s="19">
        <f>E10/D10</f>
        <v>0.99272254710851204</v>
      </c>
      <c r="G10" s="18">
        <f>VLOOKUP(C10,Sheet1!$J$2:$M$53,4,0)</f>
        <v>7656</v>
      </c>
      <c r="H10" s="21">
        <f>G10-E10</f>
        <v>17</v>
      </c>
      <c r="I10" s="19">
        <f>H10/D10</f>
        <v>2.2092267706302795E-3</v>
      </c>
      <c r="J10" s="19">
        <f>G10/D10</f>
        <v>0.99493177387914233</v>
      </c>
      <c r="K10" s="20">
        <f>IF(OR(ISNUMBER(FIND("روستایی",$C10)),ISNUMBER(FIND("/",$C10))),G10-D10,IF(ISNUMBER(FIND("شهری",$C10)),G10-(D10*70%),""))</f>
        <v>-39</v>
      </c>
    </row>
    <row r="11" spans="2:12" ht="18" x14ac:dyDescent="0.2">
      <c r="B11" s="13" t="s">
        <v>7</v>
      </c>
      <c r="C11" s="14" t="s">
        <v>50</v>
      </c>
      <c r="D11" s="18">
        <f>VLOOKUP(C11,Sheet1!$B$2:$C$53,2,0)</f>
        <v>3584</v>
      </c>
      <c r="E11" s="18">
        <f>VLOOKUP(C11,Sheet1!$E$2:$H$53,4,0)</f>
        <v>3556</v>
      </c>
      <c r="F11" s="19">
        <f>E11/D11</f>
        <v>0.9921875</v>
      </c>
      <c r="G11" s="18">
        <f>VLOOKUP(C11,Sheet1!$J$2:$M$53,4,0)</f>
        <v>3561</v>
      </c>
      <c r="H11" s="21">
        <f>G11-E11</f>
        <v>5</v>
      </c>
      <c r="I11" s="19">
        <f>H11/D11</f>
        <v>1.3950892857142857E-3</v>
      </c>
      <c r="J11" s="19">
        <f>G11/D11</f>
        <v>0.9935825892857143</v>
      </c>
      <c r="K11" s="20">
        <f>IF(OR(ISNUMBER(FIND("روستایی",$C11)),ISNUMBER(FIND("/",$C11))),G11-D11,IF(ISNUMBER(FIND("شهری",$C11)),G11-(D11*70%),""))</f>
        <v>-23</v>
      </c>
    </row>
    <row r="12" spans="2:12" ht="18" x14ac:dyDescent="0.2">
      <c r="B12" s="13" t="s">
        <v>4</v>
      </c>
      <c r="C12" s="14" t="s">
        <v>57</v>
      </c>
      <c r="D12" s="18">
        <f>VLOOKUP(C12,Sheet1!$B$2:$C$53,2,0)</f>
        <v>5123</v>
      </c>
      <c r="E12" s="18">
        <f>VLOOKUP(C12,Sheet1!$E$2:$H$53,4,0)</f>
        <v>5053</v>
      </c>
      <c r="F12" s="19">
        <f>E12/D12</f>
        <v>0.98633613117314078</v>
      </c>
      <c r="G12" s="18">
        <f>VLOOKUP(C12,Sheet1!$J$2:$M$53,4,0)</f>
        <v>5068</v>
      </c>
      <c r="H12" s="18">
        <f>G12-E12</f>
        <v>15</v>
      </c>
      <c r="I12" s="19">
        <f>H12/D12</f>
        <v>2.9279718914698421E-3</v>
      </c>
      <c r="J12" s="19">
        <f>G12/D12</f>
        <v>0.98926410306461054</v>
      </c>
      <c r="K12" s="20">
        <f>IF(OR(ISNUMBER(FIND("روستایی",$C12)),ISNUMBER(FIND("/",$C12))),G12-D12,IF(ISNUMBER(FIND("شهری",$C12)),G12-(D12*70%),""))</f>
        <v>-55</v>
      </c>
    </row>
    <row r="13" spans="2:12" ht="18" x14ac:dyDescent="0.2">
      <c r="B13" s="13" t="s">
        <v>4</v>
      </c>
      <c r="C13" s="14" t="s">
        <v>31</v>
      </c>
      <c r="D13" s="18">
        <f>VLOOKUP(C13,Sheet1!$B$2:$C$53,2,0)</f>
        <v>8307</v>
      </c>
      <c r="E13" s="18">
        <f>VLOOKUP(C13,Sheet1!$E$2:$H$53,4,0)</f>
        <v>8162</v>
      </c>
      <c r="F13" s="19">
        <f>E13/D13</f>
        <v>0.9825448416997713</v>
      </c>
      <c r="G13" s="18">
        <f>VLOOKUP(C13,Sheet1!$J$2:$M$53,4,0)</f>
        <v>8185</v>
      </c>
      <c r="H13" s="18">
        <f>G13-E13</f>
        <v>23</v>
      </c>
      <c r="I13" s="19">
        <f>H13/D13</f>
        <v>2.7687492476224872E-3</v>
      </c>
      <c r="J13" s="19">
        <f>G13/D13</f>
        <v>0.98531359094739379</v>
      </c>
      <c r="K13" s="20">
        <f>IF(OR(ISNUMBER(FIND("روستایی",$C13)),ISNUMBER(FIND("/",$C13))),G13-D13,IF(ISNUMBER(FIND("شهری",$C13)),G13-(D13*70%),""))</f>
        <v>-122</v>
      </c>
    </row>
    <row r="14" spans="2:12" ht="18" x14ac:dyDescent="0.2">
      <c r="B14" s="13" t="s">
        <v>4</v>
      </c>
      <c r="C14" s="14" t="s">
        <v>14</v>
      </c>
      <c r="D14" s="18">
        <f>VLOOKUP(C14,Sheet1!$B$2:$C$53,2,0)</f>
        <v>8374</v>
      </c>
      <c r="E14" s="18">
        <f>VLOOKUP(C14,Sheet1!$E$2:$H$53,4,0)</f>
        <v>8210</v>
      </c>
      <c r="F14" s="19">
        <f>E14/D14</f>
        <v>0.98041557200859808</v>
      </c>
      <c r="G14" s="18">
        <f>VLOOKUP(C14,Sheet1!$J$2:$M$53,4,0)</f>
        <v>8247</v>
      </c>
      <c r="H14" s="18">
        <f>G14-E14</f>
        <v>37</v>
      </c>
      <c r="I14" s="19">
        <f>H14/D14</f>
        <v>4.4184380224504419E-3</v>
      </c>
      <c r="J14" s="19">
        <f>G14/D14</f>
        <v>0.98483401003104853</v>
      </c>
      <c r="K14" s="20">
        <f>IF(OR(ISNUMBER(FIND("روستایی",$C14)),ISNUMBER(FIND("/",$C14))),G14-D14,IF(ISNUMBER(FIND("شهری",$C14)),G14-(D14*70%),""))</f>
        <v>-127</v>
      </c>
    </row>
    <row r="15" spans="2:12" ht="18" x14ac:dyDescent="0.2">
      <c r="B15" s="13" t="s">
        <v>4</v>
      </c>
      <c r="C15" s="14" t="s">
        <v>35</v>
      </c>
      <c r="D15" s="18">
        <f>VLOOKUP(C15,Sheet1!$B$2:$C$53,2,0)</f>
        <v>9281</v>
      </c>
      <c r="E15" s="18">
        <f>VLOOKUP(C15,Sheet1!$E$2:$H$53,4,0)</f>
        <v>9101</v>
      </c>
      <c r="F15" s="19">
        <f>E15/D15</f>
        <v>0.98060553819631502</v>
      </c>
      <c r="G15" s="18">
        <f>VLOOKUP(C15,Sheet1!$J$2:$M$53,4,0)</f>
        <v>9133</v>
      </c>
      <c r="H15" s="18">
        <f>G15-E15</f>
        <v>32</v>
      </c>
      <c r="I15" s="19">
        <f>H15/D15</f>
        <v>3.4479043206551018E-3</v>
      </c>
      <c r="J15" s="19">
        <f>G15/D15</f>
        <v>0.98405344251697013</v>
      </c>
      <c r="K15" s="20">
        <f>IF(OR(ISNUMBER(FIND("روستایی",$C15)),ISNUMBER(FIND("/",$C15))),G15-D15,IF(ISNUMBER(FIND("شهری",$C15)),G15-(D15*70%),""))</f>
        <v>-148</v>
      </c>
    </row>
    <row r="16" spans="2:12" ht="18" x14ac:dyDescent="0.2">
      <c r="B16" s="13" t="s">
        <v>4</v>
      </c>
      <c r="C16" s="14" t="s">
        <v>33</v>
      </c>
      <c r="D16" s="18">
        <f>VLOOKUP(C16,Sheet1!$B$2:$C$53,2,0)</f>
        <v>5085</v>
      </c>
      <c r="E16" s="18">
        <f>VLOOKUP(C16,Sheet1!$E$2:$H$53,4,0)</f>
        <v>4943</v>
      </c>
      <c r="F16" s="19">
        <f>E16/D16</f>
        <v>0.97207472959685348</v>
      </c>
      <c r="G16" s="18">
        <f>VLOOKUP(C16,Sheet1!$J$2:$M$53,4,0)</f>
        <v>4955</v>
      </c>
      <c r="H16" s="18">
        <f>G16-E16</f>
        <v>12</v>
      </c>
      <c r="I16" s="19">
        <f>H16/D16</f>
        <v>2.359882005899705E-3</v>
      </c>
      <c r="J16" s="19">
        <f>G16/D16</f>
        <v>0.97443461160275324</v>
      </c>
      <c r="K16" s="20">
        <f>IF(OR(ISNUMBER(FIND("روستایی",$C16)),ISNUMBER(FIND("/",$C16))),G16-D16,IF(ISNUMBER(FIND("شهری",$C16)),G16-(D16*70%),""))</f>
        <v>-130</v>
      </c>
    </row>
    <row r="17" spans="2:11" ht="18" x14ac:dyDescent="0.2">
      <c r="B17" s="13" t="s">
        <v>4</v>
      </c>
      <c r="C17" s="14" t="s">
        <v>41</v>
      </c>
      <c r="D17" s="18">
        <f>VLOOKUP(C17,Sheet1!$B$2:$C$53,2,0)</f>
        <v>7372</v>
      </c>
      <c r="E17" s="18">
        <f>VLOOKUP(C17,Sheet1!$E$2:$H$53,4,0)</f>
        <v>7103</v>
      </c>
      <c r="F17" s="19">
        <f>E17/D17</f>
        <v>0.96351058057514927</v>
      </c>
      <c r="G17" s="18">
        <f>VLOOKUP(C17,Sheet1!$J$2:$M$53,4,0)</f>
        <v>7132</v>
      </c>
      <c r="H17" s="18">
        <f>G17-E17</f>
        <v>29</v>
      </c>
      <c r="I17" s="19">
        <f>H17/D17</f>
        <v>3.9338035811177429E-3</v>
      </c>
      <c r="J17" s="19">
        <f>G17/D17</f>
        <v>0.96744438415626699</v>
      </c>
      <c r="K17" s="20">
        <f>IF(OR(ISNUMBER(FIND("روستایی",$C17)),ISNUMBER(FIND("/",$C17))),G17-D17,IF(ISNUMBER(FIND("شهری",$C17)),G17-(D17*70%),""))</f>
        <v>-240</v>
      </c>
    </row>
    <row r="18" spans="2:11" ht="18" x14ac:dyDescent="0.2">
      <c r="B18" s="13" t="s">
        <v>4</v>
      </c>
      <c r="C18" s="14" t="s">
        <v>24</v>
      </c>
      <c r="D18" s="18">
        <f>VLOOKUP(C18,Sheet1!$B$2:$C$53,2,0)</f>
        <v>4320</v>
      </c>
      <c r="E18" s="18">
        <f>VLOOKUP(C18,Sheet1!$E$2:$H$53,4,0)</f>
        <v>4168</v>
      </c>
      <c r="F18" s="19">
        <f>E18/D18</f>
        <v>0.96481481481481479</v>
      </c>
      <c r="G18" s="18">
        <f>VLOOKUP(C18,Sheet1!$J$2:$M$53,4,0)</f>
        <v>4178</v>
      </c>
      <c r="H18" s="18">
        <f>G18-E18</f>
        <v>10</v>
      </c>
      <c r="I18" s="19">
        <f>H18/D18</f>
        <v>2.3148148148148147E-3</v>
      </c>
      <c r="J18" s="19">
        <f>G18/D18</f>
        <v>0.96712962962962967</v>
      </c>
      <c r="K18" s="20">
        <f>IF(OR(ISNUMBER(FIND("روستایی",$C18)),ISNUMBER(FIND("/",$C18))),G18-D18,IF(ISNUMBER(FIND("شهری",$C18)),G18-(D18*70%),""))</f>
        <v>-142</v>
      </c>
    </row>
    <row r="19" spans="2:11" ht="18" x14ac:dyDescent="0.2">
      <c r="B19" s="13" t="s">
        <v>4</v>
      </c>
      <c r="C19" s="14" t="s">
        <v>9</v>
      </c>
      <c r="D19" s="18">
        <f>VLOOKUP(C19,Sheet1!$B$2:$C$53,2,0)</f>
        <v>4355</v>
      </c>
      <c r="E19" s="18">
        <f>VLOOKUP(C19,Sheet1!$E$2:$H$53,4,0)</f>
        <v>4184</v>
      </c>
      <c r="F19" s="19">
        <f>E19/D19</f>
        <v>0.96073478760045927</v>
      </c>
      <c r="G19" s="18">
        <f>VLOOKUP(C19,Sheet1!$J$2:$M$53,4,0)</f>
        <v>4196</v>
      </c>
      <c r="H19" s="18">
        <f>G19-E19</f>
        <v>12</v>
      </c>
      <c r="I19" s="19">
        <f>H19/D19</f>
        <v>2.7554535017221583E-3</v>
      </c>
      <c r="J19" s="19">
        <f>G19/D19</f>
        <v>0.9634902411021814</v>
      </c>
      <c r="K19" s="20">
        <f>IF(OR(ISNUMBER(FIND("روستایی",$C19)),ISNUMBER(FIND("/",$C19))),G19-D19,IF(ISNUMBER(FIND("شهری",$C19)),G19-(D19*70%),""))</f>
        <v>-159</v>
      </c>
    </row>
    <row r="20" spans="2:11" ht="18" x14ac:dyDescent="0.2">
      <c r="B20" s="13" t="s">
        <v>4</v>
      </c>
      <c r="C20" s="14" t="s">
        <v>19</v>
      </c>
      <c r="D20" s="18">
        <f>VLOOKUP(C20,Sheet1!$B$2:$C$53,2,0)</f>
        <v>5542</v>
      </c>
      <c r="E20" s="18">
        <f>VLOOKUP(C20,Sheet1!$E$2:$H$53,4,0)</f>
        <v>5247</v>
      </c>
      <c r="F20" s="19">
        <f>E20/D20</f>
        <v>0.94677011909058106</v>
      </c>
      <c r="G20" s="18">
        <f>VLOOKUP(C20,Sheet1!$J$2:$M$53,4,0)</f>
        <v>5265</v>
      </c>
      <c r="H20" s="18">
        <f>G20-E20</f>
        <v>18</v>
      </c>
      <c r="I20" s="19">
        <f>H20/D20</f>
        <v>3.2479249368459039E-3</v>
      </c>
      <c r="J20" s="19">
        <f>G20/D20</f>
        <v>0.95001804402742696</v>
      </c>
      <c r="K20" s="20">
        <f>IF(OR(ISNUMBER(FIND("روستایی",$C20)),ISNUMBER(FIND("/",$C20))),G20-D20,IF(ISNUMBER(FIND("شهری",$C20)),G20-(D20*70%),""))</f>
        <v>-277</v>
      </c>
    </row>
    <row r="21" spans="2:11" ht="18" x14ac:dyDescent="0.2">
      <c r="B21" s="13" t="s">
        <v>7</v>
      </c>
      <c r="C21" s="14" t="s">
        <v>46</v>
      </c>
      <c r="D21" s="18">
        <f>VLOOKUP(C21,Sheet1!$B$2:$C$53,2,0)</f>
        <v>3283</v>
      </c>
      <c r="E21" s="18">
        <f>VLOOKUP(C21,Sheet1!$E$2:$H$53,4,0)</f>
        <v>3101</v>
      </c>
      <c r="F21" s="19">
        <f>E21/D21</f>
        <v>0.94456289978678043</v>
      </c>
      <c r="G21" s="18">
        <f>VLOOKUP(C21,Sheet1!$J$2:$M$53,4,0)</f>
        <v>3115</v>
      </c>
      <c r="H21" s="18">
        <f>G21-E21</f>
        <v>14</v>
      </c>
      <c r="I21" s="19">
        <f>H21/D21</f>
        <v>4.2643923240938165E-3</v>
      </c>
      <c r="J21" s="19">
        <f>G21/D21</f>
        <v>0.94882729211087424</v>
      </c>
      <c r="K21" s="20">
        <f>IF(OR(ISNUMBER(FIND("روستایی",$C21)),ISNUMBER(FIND("/",$C21))),G21-D21,IF(ISNUMBER(FIND("شهری",$C21)),G21-(D21*70%),""))</f>
        <v>-168</v>
      </c>
    </row>
    <row r="22" spans="2:11" ht="18" x14ac:dyDescent="0.2">
      <c r="B22" s="13" t="s">
        <v>7</v>
      </c>
      <c r="C22" s="14" t="s">
        <v>52</v>
      </c>
      <c r="D22" s="18">
        <f>VLOOKUP(C22,Sheet1!$B$2:$C$53,2,0)</f>
        <v>4301</v>
      </c>
      <c r="E22" s="18">
        <f>VLOOKUP(C22,Sheet1!$E$2:$H$53,4,0)</f>
        <v>4066</v>
      </c>
      <c r="F22" s="19">
        <f>E22/D22</f>
        <v>0.94536154382701698</v>
      </c>
      <c r="G22" s="18">
        <f>VLOOKUP(C22,Sheet1!$J$2:$M$53,4,0)</f>
        <v>4080</v>
      </c>
      <c r="H22" s="18">
        <f>G22-E22</f>
        <v>14</v>
      </c>
      <c r="I22" s="19">
        <f>H22/D22</f>
        <v>3.2550569634968614E-3</v>
      </c>
      <c r="J22" s="19">
        <f>G22/D22</f>
        <v>0.9486166007905138</v>
      </c>
      <c r="K22" s="20">
        <f>IF(OR(ISNUMBER(FIND("روستایی",$C22)),ISNUMBER(FIND("/",$C22))),G22-D22,IF(ISNUMBER(FIND("شهری",$C22)),G22-(D22*70%),""))</f>
        <v>-221</v>
      </c>
    </row>
    <row r="23" spans="2:11" ht="18" x14ac:dyDescent="0.2">
      <c r="B23" s="13" t="s">
        <v>4</v>
      </c>
      <c r="C23" s="14" t="s">
        <v>58</v>
      </c>
      <c r="D23" s="18">
        <f>VLOOKUP(C23,Sheet1!$B$2:$C$53,2,0)</f>
        <v>6880</v>
      </c>
      <c r="E23" s="18">
        <f>VLOOKUP(C23,Sheet1!$E$2:$H$53,4,0)</f>
        <v>6479</v>
      </c>
      <c r="F23" s="19">
        <f>E23/D23</f>
        <v>0.94171511627906979</v>
      </c>
      <c r="G23" s="18">
        <f>VLOOKUP(C23,Sheet1!$J$2:$M$53,4,0)</f>
        <v>6497</v>
      </c>
      <c r="H23" s="18">
        <f>G23-E23</f>
        <v>18</v>
      </c>
      <c r="I23" s="19">
        <f>H23/D23</f>
        <v>2.6162790697674418E-3</v>
      </c>
      <c r="J23" s="19">
        <f>G23/D23</f>
        <v>0.94433139534883725</v>
      </c>
      <c r="K23" s="20">
        <f>IF(OR(ISNUMBER(FIND("روستایی",$C23)),ISNUMBER(FIND("/",$C23))),G23-D23,IF(ISNUMBER(FIND("شهری",$C23)),G23-(D23*70%),""))</f>
        <v>-383</v>
      </c>
    </row>
    <row r="24" spans="2:11" ht="18" x14ac:dyDescent="0.2">
      <c r="B24" s="13" t="s">
        <v>4</v>
      </c>
      <c r="C24" s="14" t="s">
        <v>39</v>
      </c>
      <c r="D24" s="18">
        <f>VLOOKUP(C24,Sheet1!$B$2:$C$53,2,0)</f>
        <v>5577</v>
      </c>
      <c r="E24" s="18">
        <f>VLOOKUP(C24,Sheet1!$E$2:$H$53,4,0)</f>
        <v>5133</v>
      </c>
      <c r="F24" s="19">
        <f>E24/D24</f>
        <v>0.92038730500268962</v>
      </c>
      <c r="G24" s="18">
        <f>VLOOKUP(C24,Sheet1!$J$2:$M$53,4,0)</f>
        <v>5148</v>
      </c>
      <c r="H24" s="18">
        <f>G24-E24</f>
        <v>15</v>
      </c>
      <c r="I24" s="19">
        <f>H24/D24</f>
        <v>2.6896180742334587E-3</v>
      </c>
      <c r="J24" s="19">
        <f>G24/D24</f>
        <v>0.92307692307692313</v>
      </c>
      <c r="K24" s="20">
        <f>IF(OR(ISNUMBER(FIND("روستایی",$C24)),ISNUMBER(FIND("/",$C24))),G24-D24,IF(ISNUMBER(FIND("شهری",$C24)),G24-(D24*70%),""))</f>
        <v>-429</v>
      </c>
    </row>
    <row r="25" spans="2:11" ht="18" x14ac:dyDescent="0.2">
      <c r="B25" s="13" t="s">
        <v>4</v>
      </c>
      <c r="C25" s="14" t="s">
        <v>43</v>
      </c>
      <c r="D25" s="18">
        <f>VLOOKUP(C25,Sheet1!$B$2:$C$53,2,0)</f>
        <v>4328</v>
      </c>
      <c r="E25" s="18">
        <f>VLOOKUP(C25,Sheet1!$E$2:$H$53,4,0)</f>
        <v>3964</v>
      </c>
      <c r="F25" s="19">
        <f>E25/D25</f>
        <v>0.91589648798521262</v>
      </c>
      <c r="G25" s="18">
        <f>VLOOKUP(C25,Sheet1!$J$2:$M$53,4,0)</f>
        <v>3985</v>
      </c>
      <c r="H25" s="18">
        <f>G25-E25</f>
        <v>21</v>
      </c>
      <c r="I25" s="19">
        <f>H25/D25</f>
        <v>4.8521256931608131E-3</v>
      </c>
      <c r="J25" s="19">
        <f>G25/D25</f>
        <v>0.92074861367837335</v>
      </c>
      <c r="K25" s="20">
        <f>IF(OR(ISNUMBER(FIND("روستایی",$C25)),ISNUMBER(FIND("/",$C25))),G25-D25,IF(ISNUMBER(FIND("شهری",$C25)),G25-(D25*70%),""))</f>
        <v>-343</v>
      </c>
    </row>
    <row r="26" spans="2:11" ht="18" x14ac:dyDescent="0.2">
      <c r="B26" s="13" t="s">
        <v>4</v>
      </c>
      <c r="C26" s="14" t="s">
        <v>42</v>
      </c>
      <c r="D26" s="18">
        <f>VLOOKUP(C26,Sheet1!$B$2:$C$53,2,0)</f>
        <v>3175</v>
      </c>
      <c r="E26" s="18">
        <f>VLOOKUP(C26,Sheet1!$E$2:$H$53,4,0)</f>
        <v>2885</v>
      </c>
      <c r="F26" s="19">
        <f>E26/D26</f>
        <v>0.90866141732283467</v>
      </c>
      <c r="G26" s="18">
        <f>VLOOKUP(C26,Sheet1!$J$2:$M$53,4,0)</f>
        <v>2893</v>
      </c>
      <c r="H26" s="18">
        <f>G26-E26</f>
        <v>8</v>
      </c>
      <c r="I26" s="19">
        <f>H26/D26</f>
        <v>2.5196850393700786E-3</v>
      </c>
      <c r="J26" s="19">
        <f>G26/D26</f>
        <v>0.91118110236220473</v>
      </c>
      <c r="K26" s="20">
        <f>IF(OR(ISNUMBER(FIND("روستایی",$C26)),ISNUMBER(FIND("/",$C26))),G26-D26,IF(ISNUMBER(FIND("شهری",$C26)),G26-(D26*70%),""))</f>
        <v>-282</v>
      </c>
    </row>
    <row r="27" spans="2:11" ht="18" x14ac:dyDescent="0.2">
      <c r="B27" s="13" t="s">
        <v>7</v>
      </c>
      <c r="C27" s="14" t="s">
        <v>49</v>
      </c>
      <c r="D27" s="18">
        <f>VLOOKUP(C27,Sheet1!$B$2:$C$53,2,0)</f>
        <v>6618</v>
      </c>
      <c r="E27" s="18">
        <f>VLOOKUP(C27,Sheet1!$E$2:$H$53,4,0)</f>
        <v>5975</v>
      </c>
      <c r="F27" s="19">
        <f>E27/D27</f>
        <v>0.90284073738289516</v>
      </c>
      <c r="G27" s="18">
        <f>VLOOKUP(C27,Sheet1!$J$2:$M$53,4,0)</f>
        <v>5986</v>
      </c>
      <c r="H27" s="21">
        <f>G27-E27</f>
        <v>11</v>
      </c>
      <c r="I27" s="19">
        <f>H27/D27</f>
        <v>1.662133575098217E-3</v>
      </c>
      <c r="J27" s="19">
        <f>G27/D27</f>
        <v>0.90450287095799331</v>
      </c>
      <c r="K27" s="20">
        <f>IF(OR(ISNUMBER(FIND("روستایی",$C27)),ISNUMBER(FIND("/",$C27))),G27-D27,IF(ISNUMBER(FIND("شهری",$C27)),G27-(D27*70%),""))</f>
        <v>-632</v>
      </c>
    </row>
    <row r="28" spans="2:11" ht="18" x14ac:dyDescent="0.2">
      <c r="B28" s="13" t="s">
        <v>4</v>
      </c>
      <c r="C28" s="14" t="s">
        <v>18</v>
      </c>
      <c r="D28" s="18">
        <f>VLOOKUP(C28,Sheet1!$B$2:$C$53,2,0)</f>
        <v>2640</v>
      </c>
      <c r="E28" s="18">
        <f>VLOOKUP(C28,Sheet1!$E$2:$H$53,4,0)</f>
        <v>2365</v>
      </c>
      <c r="F28" s="19">
        <f>E28/D28</f>
        <v>0.89583333333333337</v>
      </c>
      <c r="G28" s="18">
        <f>VLOOKUP(C28,Sheet1!$J$2:$M$53,4,0)</f>
        <v>2375</v>
      </c>
      <c r="H28" s="18">
        <f>G28-E28</f>
        <v>10</v>
      </c>
      <c r="I28" s="19">
        <f>H28/D28</f>
        <v>3.787878787878788E-3</v>
      </c>
      <c r="J28" s="19">
        <f>G28/D28</f>
        <v>0.89962121212121215</v>
      </c>
      <c r="K28" s="20">
        <f>IF(OR(ISNUMBER(FIND("روستایی",$C28)),ISNUMBER(FIND("/",$C28))),G28-D28,IF(ISNUMBER(FIND("شهری",$C28)),G28-(D28*70%),""))</f>
        <v>-265</v>
      </c>
    </row>
    <row r="29" spans="2:11" ht="18" x14ac:dyDescent="0.2">
      <c r="B29" s="13" t="s">
        <v>4</v>
      </c>
      <c r="C29" s="14" t="s">
        <v>12</v>
      </c>
      <c r="D29" s="18">
        <f>VLOOKUP(C29,Sheet1!$B$2:$C$53,2,0)</f>
        <v>8479</v>
      </c>
      <c r="E29" s="18">
        <f>VLOOKUP(C29,Sheet1!$E$2:$H$53,4,0)</f>
        <v>7449</v>
      </c>
      <c r="F29" s="19">
        <f>E29/D29</f>
        <v>0.87852341077957308</v>
      </c>
      <c r="G29" s="18">
        <f>VLOOKUP(C29,Sheet1!$J$2:$M$53,4,0)</f>
        <v>7469</v>
      </c>
      <c r="H29" s="18">
        <f>G29-E29</f>
        <v>20</v>
      </c>
      <c r="I29" s="19">
        <f>H29/D29</f>
        <v>2.3587687227267368E-3</v>
      </c>
      <c r="J29" s="19">
        <f>G29/D29</f>
        <v>0.88088217950229974</v>
      </c>
      <c r="K29" s="20">
        <f>IF(OR(ISNUMBER(FIND("روستایی",$C29)),ISNUMBER(FIND("/",$C29))),G29-D29,IF(ISNUMBER(FIND("شهری",$C29)),G29-(D29*70%),""))</f>
        <v>-1010</v>
      </c>
    </row>
    <row r="30" spans="2:11" ht="18" x14ac:dyDescent="0.2">
      <c r="B30" s="13" t="s">
        <v>4</v>
      </c>
      <c r="C30" s="14" t="s">
        <v>40</v>
      </c>
      <c r="D30" s="18">
        <f>VLOOKUP(C30,Sheet1!$B$2:$C$53,2,0)</f>
        <v>4857</v>
      </c>
      <c r="E30" s="18">
        <f>VLOOKUP(C30,Sheet1!$E$2:$H$53,4,0)</f>
        <v>4253</v>
      </c>
      <c r="F30" s="19">
        <f>E30/D30</f>
        <v>0.87564340127650808</v>
      </c>
      <c r="G30" s="18">
        <f>VLOOKUP(C30,Sheet1!$J$2:$M$53,4,0)</f>
        <v>4274</v>
      </c>
      <c r="H30" s="18">
        <f>G30-E30</f>
        <v>21</v>
      </c>
      <c r="I30" s="19">
        <f>H30/D30</f>
        <v>4.3236565781346508E-3</v>
      </c>
      <c r="J30" s="19">
        <f>G30/D30</f>
        <v>0.8799670578546428</v>
      </c>
      <c r="K30" s="20">
        <f>IF(OR(ISNUMBER(FIND("روستایی",$C30)),ISNUMBER(FIND("/",$C30))),G30-D30,IF(ISNUMBER(FIND("شهری",$C30)),G30-(D30*70%),""))</f>
        <v>-583</v>
      </c>
    </row>
    <row r="31" spans="2:11" ht="18" x14ac:dyDescent="0.2">
      <c r="B31" s="13" t="s">
        <v>7</v>
      </c>
      <c r="C31" s="14" t="s">
        <v>51</v>
      </c>
      <c r="D31" s="18">
        <f>VLOOKUP(C31,Sheet1!$B$2:$C$53,2,0)</f>
        <v>14449</v>
      </c>
      <c r="E31" s="18">
        <f>VLOOKUP(C31,Sheet1!$E$2:$H$53,4,0)</f>
        <v>12633</v>
      </c>
      <c r="F31" s="19">
        <f>E31/D31</f>
        <v>0.87431656169977157</v>
      </c>
      <c r="G31" s="18">
        <f>VLOOKUP(C31,Sheet1!$J$2:$M$53,4,0)</f>
        <v>12687</v>
      </c>
      <c r="H31" s="21">
        <f>G31-E31</f>
        <v>54</v>
      </c>
      <c r="I31" s="19">
        <f>H31/D31</f>
        <v>3.7372828569451175E-3</v>
      </c>
      <c r="J31" s="19">
        <f>G31/D31</f>
        <v>0.87805384455671676</v>
      </c>
      <c r="K31" s="20">
        <f>IF(OR(ISNUMBER(FIND("روستایی",$C31)),ISNUMBER(FIND("/",$C31))),G31-D31,IF(ISNUMBER(FIND("شهری",$C31)),G31-(D31*70%),""))</f>
        <v>-1762</v>
      </c>
    </row>
    <row r="32" spans="2:11" ht="18" x14ac:dyDescent="0.2">
      <c r="B32" s="13" t="s">
        <v>4</v>
      </c>
      <c r="C32" s="14" t="s">
        <v>62</v>
      </c>
      <c r="D32" s="18">
        <f>VLOOKUP(C32,Sheet1!$B$2:$C$53,2,0)</f>
        <v>4456</v>
      </c>
      <c r="E32" s="18">
        <f>VLOOKUP(C32,Sheet1!$E$2:$H$53,4,0)</f>
        <v>3897</v>
      </c>
      <c r="F32" s="19">
        <f>E32/D32</f>
        <v>0.87455116696588864</v>
      </c>
      <c r="G32" s="18">
        <f>VLOOKUP(C32,Sheet1!$J$2:$M$53,4,0)</f>
        <v>3903</v>
      </c>
      <c r="H32" s="18">
        <f>G32-E32</f>
        <v>6</v>
      </c>
      <c r="I32" s="19">
        <f>H32/D32</f>
        <v>1.3464991023339318E-3</v>
      </c>
      <c r="J32" s="19">
        <f>G32/D32</f>
        <v>0.87589766606822261</v>
      </c>
      <c r="K32" s="20">
        <f>IF(OR(ISNUMBER(FIND("روستایی",$C32)),ISNUMBER(FIND("/",$C32))),G32-D32,IF(ISNUMBER(FIND("شهری",$C32)),G32-(D32*70%),""))</f>
        <v>-553</v>
      </c>
    </row>
    <row r="33" spans="2:11" ht="18" x14ac:dyDescent="0.2">
      <c r="B33" s="13" t="s">
        <v>4</v>
      </c>
      <c r="C33" s="14" t="s">
        <v>17</v>
      </c>
      <c r="D33" s="18">
        <f>VLOOKUP(C33,Sheet1!$B$2:$C$53,2,0)</f>
        <v>8280</v>
      </c>
      <c r="E33" s="18">
        <f>VLOOKUP(C33,Sheet1!$E$2:$H$53,4,0)</f>
        <v>6864</v>
      </c>
      <c r="F33" s="19">
        <f>E33/D33</f>
        <v>0.82898550724637676</v>
      </c>
      <c r="G33" s="18">
        <f>VLOOKUP(C33,Sheet1!$J$2:$M$53,4,0)</f>
        <v>6900</v>
      </c>
      <c r="H33" s="18">
        <f>G33-E33</f>
        <v>36</v>
      </c>
      <c r="I33" s="19">
        <f>H33/D33</f>
        <v>4.3478260869565218E-3</v>
      </c>
      <c r="J33" s="19">
        <f>G33/D33</f>
        <v>0.83333333333333337</v>
      </c>
      <c r="K33" s="20">
        <f>IF(OR(ISNUMBER(FIND("روستایی",$C33)),ISNUMBER(FIND("/",$C33))),G33-D33,IF(ISNUMBER(FIND("شهری",$C33)),G33-(D33*70%),""))</f>
        <v>-1380</v>
      </c>
    </row>
    <row r="34" spans="2:11" ht="18" x14ac:dyDescent="0.2">
      <c r="B34" s="13" t="s">
        <v>7</v>
      </c>
      <c r="C34" s="14" t="s">
        <v>48</v>
      </c>
      <c r="D34" s="18">
        <f>VLOOKUP(C34,Sheet1!$B$2:$C$53,2,0)</f>
        <v>2184</v>
      </c>
      <c r="E34" s="18">
        <f>VLOOKUP(C34,Sheet1!$E$2:$H$53,4,0)</f>
        <v>1759</v>
      </c>
      <c r="F34" s="19">
        <f>E34/D34</f>
        <v>0.80540293040293043</v>
      </c>
      <c r="G34" s="18">
        <f>VLOOKUP(C34,Sheet1!$J$2:$M$53,4,0)</f>
        <v>1765</v>
      </c>
      <c r="H34" s="18">
        <f>G34-E34</f>
        <v>6</v>
      </c>
      <c r="I34" s="19">
        <f>H34/D34</f>
        <v>2.7472527472527475E-3</v>
      </c>
      <c r="J34" s="19">
        <f>G34/D34</f>
        <v>0.80815018315018317</v>
      </c>
      <c r="K34" s="20">
        <f>IF(OR(ISNUMBER(FIND("روستایی",$C34)),ISNUMBER(FIND("/",$C34))),G34-D34,IF(ISNUMBER(FIND("شهری",$C34)),G34-(D34*70%),""))</f>
        <v>-419</v>
      </c>
    </row>
    <row r="35" spans="2:11" ht="18" x14ac:dyDescent="0.2">
      <c r="B35" s="13" t="s">
        <v>4</v>
      </c>
      <c r="C35" s="14" t="s">
        <v>59</v>
      </c>
      <c r="D35" s="18">
        <f>VLOOKUP(C35,Sheet1!$B$2:$C$53,2,0)</f>
        <v>4008</v>
      </c>
      <c r="E35" s="18">
        <f>VLOOKUP(C35,Sheet1!$E$2:$H$53,4,0)</f>
        <v>3214</v>
      </c>
      <c r="F35" s="19">
        <f>E35/D35</f>
        <v>0.80189620758483038</v>
      </c>
      <c r="G35" s="18">
        <f>VLOOKUP(C35,Sheet1!$J$2:$M$53,4,0)</f>
        <v>3219</v>
      </c>
      <c r="H35" s="18">
        <f>G35-E35</f>
        <v>5</v>
      </c>
      <c r="I35" s="19">
        <f>H35/D35</f>
        <v>1.2475049900199601E-3</v>
      </c>
      <c r="J35" s="19">
        <f>G35/D35</f>
        <v>0.80314371257485029</v>
      </c>
      <c r="K35" s="20">
        <f>IF(OR(ISNUMBER(FIND("روستایی",$C35)),ISNUMBER(FIND("/",$C35))),G35-D35,IF(ISNUMBER(FIND("شهری",$C35)),G35-(D35*70%),""))</f>
        <v>-789</v>
      </c>
    </row>
    <row r="36" spans="2:11" ht="18" x14ac:dyDescent="0.2">
      <c r="B36" s="13" t="s">
        <v>4</v>
      </c>
      <c r="C36" s="14" t="s">
        <v>44</v>
      </c>
      <c r="D36" s="18">
        <f>VLOOKUP(C36,Sheet1!$B$2:$C$53,2,0)</f>
        <v>6758</v>
      </c>
      <c r="E36" s="18">
        <f>VLOOKUP(C36,Sheet1!$E$2:$H$53,4,0)</f>
        <v>5334</v>
      </c>
      <c r="F36" s="19">
        <f>E36/D36</f>
        <v>0.78928677123409297</v>
      </c>
      <c r="G36" s="18">
        <f>VLOOKUP(C36,Sheet1!$J$2:$M$53,4,0)</f>
        <v>5351</v>
      </c>
      <c r="H36" s="18">
        <f>G36-E36</f>
        <v>17</v>
      </c>
      <c r="I36" s="19">
        <f>H36/D36</f>
        <v>2.5155371411660255E-3</v>
      </c>
      <c r="J36" s="19">
        <f>G36/D36</f>
        <v>0.791802308375259</v>
      </c>
      <c r="K36" s="20">
        <f>IF(OR(ISNUMBER(FIND("روستایی",$C36)),ISNUMBER(FIND("/",$C36))),G36-D36,IF(ISNUMBER(FIND("شهری",$C36)),G36-(D36*70%),""))</f>
        <v>-1407</v>
      </c>
    </row>
    <row r="37" spans="2:11" ht="18" x14ac:dyDescent="0.2">
      <c r="B37" s="13" t="s">
        <v>4</v>
      </c>
      <c r="C37" s="14" t="s">
        <v>28</v>
      </c>
      <c r="D37" s="18">
        <f>VLOOKUP(C37,Sheet1!$B$2:$C$53,2,0)</f>
        <v>6498</v>
      </c>
      <c r="E37" s="18">
        <f>VLOOKUP(C37,Sheet1!$E$2:$H$53,4,0)</f>
        <v>4938</v>
      </c>
      <c r="F37" s="19">
        <f>E37/D37</f>
        <v>0.75992613111726681</v>
      </c>
      <c r="G37" s="18">
        <f>VLOOKUP(C37,Sheet1!$J$2:$M$53,4,0)</f>
        <v>4948</v>
      </c>
      <c r="H37" s="18">
        <f>G37-E37</f>
        <v>10</v>
      </c>
      <c r="I37" s="19">
        <f>H37/D37</f>
        <v>1.5389350569405972E-3</v>
      </c>
      <c r="J37" s="19">
        <f>G37/D37</f>
        <v>0.76146506617420739</v>
      </c>
      <c r="K37" s="20">
        <f>IF(OR(ISNUMBER(FIND("روستایی",$C37)),ISNUMBER(FIND("/",$C37))),G37-D37,IF(ISNUMBER(FIND("شهری",$C37)),G37-(D37*70%),""))</f>
        <v>-1550</v>
      </c>
    </row>
    <row r="38" spans="2:11" ht="18" x14ac:dyDescent="0.2">
      <c r="B38" s="13" t="s">
        <v>4</v>
      </c>
      <c r="C38" s="14" t="s">
        <v>32</v>
      </c>
      <c r="D38" s="18">
        <f>VLOOKUP(C38,Sheet1!$B$2:$C$53,2,0)</f>
        <v>4229</v>
      </c>
      <c r="E38" s="18">
        <f>VLOOKUP(C38,Sheet1!$E$2:$H$53,4,0)</f>
        <v>2941</v>
      </c>
      <c r="F38" s="19">
        <f>E38/D38</f>
        <v>0.69543627335067393</v>
      </c>
      <c r="G38" s="18">
        <f>VLOOKUP(C38,Sheet1!$J$2:$M$53,4,0)</f>
        <v>2953</v>
      </c>
      <c r="H38" s="18">
        <f>G38-E38</f>
        <v>12</v>
      </c>
      <c r="I38" s="19">
        <f>H38/D38</f>
        <v>2.8375502482856467E-3</v>
      </c>
      <c r="J38" s="19">
        <f>G38/D38</f>
        <v>0.69827382359895962</v>
      </c>
      <c r="K38" s="20">
        <f>IF(OR(ISNUMBER(FIND("روستایی",$C38)),ISNUMBER(FIND("/",$C38))),G38-D38,IF(ISNUMBER(FIND("شهری",$C38)),G38-(D38*70%),""))</f>
        <v>-1276</v>
      </c>
    </row>
    <row r="39" spans="2:11" ht="18" x14ac:dyDescent="0.2">
      <c r="B39" s="13" t="s">
        <v>4</v>
      </c>
      <c r="C39" s="14" t="s">
        <v>11</v>
      </c>
      <c r="D39" s="18">
        <f>VLOOKUP(C39,Sheet1!$B$2:$C$53,2,0)</f>
        <v>13304</v>
      </c>
      <c r="E39" s="18">
        <f>VLOOKUP(C39,Sheet1!$E$2:$H$53,4,0)</f>
        <v>8983</v>
      </c>
      <c r="F39" s="19">
        <f>E39/D39</f>
        <v>0.67521046301864096</v>
      </c>
      <c r="G39" s="18">
        <f>VLOOKUP(C39,Sheet1!$J$2:$M$53,4,0)</f>
        <v>9070</v>
      </c>
      <c r="H39" s="18">
        <f>G39-E39</f>
        <v>87</v>
      </c>
      <c r="I39" s="19">
        <f>H39/D39</f>
        <v>6.5393866506313894E-3</v>
      </c>
      <c r="J39" s="19">
        <f>G39/D39</f>
        <v>0.68174984966927243</v>
      </c>
      <c r="K39" s="20">
        <f>IF(OR(ISNUMBER(FIND("روستایی",$C39)),ISNUMBER(FIND("/",$C39))),G39-D39,IF(ISNUMBER(FIND("شهری",$C39)),G39-(D39*70%),""))</f>
        <v>-242.79999999999927</v>
      </c>
    </row>
    <row r="40" spans="2:11" ht="18" x14ac:dyDescent="0.2">
      <c r="B40" s="13" t="s">
        <v>4</v>
      </c>
      <c r="C40" s="14" t="s">
        <v>34</v>
      </c>
      <c r="D40" s="18">
        <f>VLOOKUP(C40,Sheet1!$B$2:$C$53,2,0)</f>
        <v>6249</v>
      </c>
      <c r="E40" s="18">
        <f>VLOOKUP(C40,Sheet1!$E$2:$H$53,4,0)</f>
        <v>4192</v>
      </c>
      <c r="F40" s="19">
        <f>E40/D40</f>
        <v>0.67082733237317971</v>
      </c>
      <c r="G40" s="18">
        <f>VLOOKUP(C40,Sheet1!$J$2:$M$53,4,0)</f>
        <v>4226</v>
      </c>
      <c r="H40" s="18">
        <f>G40-E40</f>
        <v>34</v>
      </c>
      <c r="I40" s="19">
        <f>H40/D40</f>
        <v>5.4408705392862862E-3</v>
      </c>
      <c r="J40" s="19">
        <f>G40/D40</f>
        <v>0.67626820291246603</v>
      </c>
      <c r="K40" s="20">
        <f>IF(OR(ISNUMBER(FIND("روستایی",$C40)),ISNUMBER(FIND("/",$C40))),G40-D40,IF(ISNUMBER(FIND("شهری",$C40)),G40-(D40*70%),""))</f>
        <v>-148.29999999999927</v>
      </c>
    </row>
    <row r="41" spans="2:11" ht="18" x14ac:dyDescent="0.2">
      <c r="B41" s="13" t="s">
        <v>4</v>
      </c>
      <c r="C41" s="14" t="s">
        <v>15</v>
      </c>
      <c r="D41" s="18">
        <f>VLOOKUP(C41,Sheet1!$B$2:$C$53,2,0)</f>
        <v>3263</v>
      </c>
      <c r="E41" s="18">
        <f>VLOOKUP(C41,Sheet1!$E$2:$H$53,4,0)</f>
        <v>2193</v>
      </c>
      <c r="F41" s="19">
        <f>E41/D41</f>
        <v>0.67208090714066815</v>
      </c>
      <c r="G41" s="18">
        <f>VLOOKUP(C41,Sheet1!$J$2:$M$53,4,0)</f>
        <v>2198</v>
      </c>
      <c r="H41" s="18">
        <f>G41-E41</f>
        <v>5</v>
      </c>
      <c r="I41" s="19">
        <f>H41/D41</f>
        <v>1.5323322096230463E-3</v>
      </c>
      <c r="J41" s="19">
        <f>G41/D41</f>
        <v>0.67361323935029116</v>
      </c>
      <c r="K41" s="20">
        <f>IF(OR(ISNUMBER(FIND("روستایی",$C41)),ISNUMBER(FIND("/",$C41))),G41-D41,IF(ISNUMBER(FIND("شهری",$C41)),G41-(D41*70%),""))</f>
        <v>-1065</v>
      </c>
    </row>
    <row r="42" spans="2:11" ht="18" x14ac:dyDescent="0.2">
      <c r="B42" s="13" t="s">
        <v>4</v>
      </c>
      <c r="C42" s="14" t="s">
        <v>67</v>
      </c>
      <c r="D42" s="18">
        <f>VLOOKUP(C42,Sheet1!$B$2:$C$53,2,0)</f>
        <v>20197</v>
      </c>
      <c r="E42" s="18">
        <f>VLOOKUP(C42,Sheet1!$E$2:$H$53,4,0)</f>
        <v>12714</v>
      </c>
      <c r="F42" s="19">
        <f>E42/D42</f>
        <v>0.62949943060850622</v>
      </c>
      <c r="G42" s="18">
        <f>VLOOKUP(C42,Sheet1!$J$2:$M$53,4,0)</f>
        <v>12834</v>
      </c>
      <c r="H42" s="18">
        <f>G42-E42</f>
        <v>120</v>
      </c>
      <c r="I42" s="19">
        <f>H42/D42</f>
        <v>5.9414764568995393E-3</v>
      </c>
      <c r="J42" s="19">
        <f>G42/D42</f>
        <v>0.63544090706540579</v>
      </c>
      <c r="K42" s="20">
        <f>IF(OR(ISNUMBER(FIND("روستایی",$C42)),ISNUMBER(FIND("/",$C42))),G42-D42,IF(ISNUMBER(FIND("شهری",$C42)),G42-(D42*70%),""))</f>
        <v>-1303.8999999999996</v>
      </c>
    </row>
    <row r="43" spans="2:11" ht="18" x14ac:dyDescent="0.2">
      <c r="B43" s="13" t="s">
        <v>4</v>
      </c>
      <c r="C43" s="14" t="s">
        <v>22</v>
      </c>
      <c r="D43" s="18">
        <f>VLOOKUP(C43,Sheet1!$B$2:$C$53,2,0)</f>
        <v>32071</v>
      </c>
      <c r="E43" s="18">
        <f>VLOOKUP(C43,Sheet1!$E$2:$H$53,4,0)</f>
        <v>19752</v>
      </c>
      <c r="F43" s="19">
        <f>E43/D43</f>
        <v>0.61588350846559192</v>
      </c>
      <c r="G43" s="18">
        <f>VLOOKUP(C43,Sheet1!$J$2:$M$53,4,0)</f>
        <v>20235</v>
      </c>
      <c r="H43" s="18">
        <f>G43-E43</f>
        <v>483</v>
      </c>
      <c r="I43" s="19">
        <f>H43/D43</f>
        <v>1.5060334881980605E-2</v>
      </c>
      <c r="J43" s="19">
        <f>G43/D43</f>
        <v>0.63094384334757259</v>
      </c>
      <c r="K43" s="20">
        <f>IF(OR(ISNUMBER(FIND("روستایی",$C43)),ISNUMBER(FIND("/",$C43))),G43-D43,IF(ISNUMBER(FIND("شهری",$C43)),G43-(D43*70%),""))</f>
        <v>-2214.6999999999971</v>
      </c>
    </row>
    <row r="44" spans="2:11" ht="18" x14ac:dyDescent="0.2">
      <c r="B44" s="13" t="s">
        <v>4</v>
      </c>
      <c r="C44" s="14" t="s">
        <v>38</v>
      </c>
      <c r="D44" s="18">
        <f>VLOOKUP(C44,Sheet1!$B$2:$C$53,2,0)</f>
        <v>13497</v>
      </c>
      <c r="E44" s="18">
        <f>VLOOKUP(C44,Sheet1!$E$2:$H$53,4,0)</f>
        <v>8380</v>
      </c>
      <c r="F44" s="19">
        <f>E44/D44</f>
        <v>0.62087871378824921</v>
      </c>
      <c r="G44" s="18">
        <f>VLOOKUP(C44,Sheet1!$J$2:$M$53,4,0)</f>
        <v>8449</v>
      </c>
      <c r="H44" s="18">
        <f>G44-E44</f>
        <v>69</v>
      </c>
      <c r="I44" s="19">
        <f>H44/D44</f>
        <v>5.1122471660368972E-3</v>
      </c>
      <c r="J44" s="19">
        <f>G44/D44</f>
        <v>0.62599096095428619</v>
      </c>
      <c r="K44" s="20">
        <f>IF(OR(ISNUMBER(FIND("روستایی",$C44)),ISNUMBER(FIND("/",$C44))),G44-D44,IF(ISNUMBER(FIND("شهری",$C44)),G44-(D44*70%),""))</f>
        <v>-998.89999999999964</v>
      </c>
    </row>
    <row r="45" spans="2:11" ht="18" x14ac:dyDescent="0.2">
      <c r="B45" s="13" t="s">
        <v>4</v>
      </c>
      <c r="C45" s="14" t="s">
        <v>60</v>
      </c>
      <c r="D45" s="18">
        <f>VLOOKUP(C45,Sheet1!$B$2:$C$53,2,0)</f>
        <v>8982</v>
      </c>
      <c r="E45" s="18">
        <f>VLOOKUP(C45,Sheet1!$E$2:$H$53,4,0)</f>
        <v>5182</v>
      </c>
      <c r="F45" s="19">
        <f>E45/D45</f>
        <v>0.57693164105989758</v>
      </c>
      <c r="G45" s="18">
        <f>VLOOKUP(C45,Sheet1!$J$2:$M$53,4,0)</f>
        <v>5252</v>
      </c>
      <c r="H45" s="18">
        <f>G45-E45</f>
        <v>70</v>
      </c>
      <c r="I45" s="19">
        <f>H45/D45</f>
        <v>7.7933645067913603E-3</v>
      </c>
      <c r="J45" s="19">
        <f>G45/D45</f>
        <v>0.58472500556668894</v>
      </c>
      <c r="K45" s="20">
        <f>IF(OR(ISNUMBER(FIND("روستایی",$C45)),ISNUMBER(FIND("/",$C45))),G45-D45,IF(ISNUMBER(FIND("شهری",$C45)),G45-(D45*70%),""))</f>
        <v>-3730</v>
      </c>
    </row>
    <row r="46" spans="2:11" ht="18" x14ac:dyDescent="0.2">
      <c r="B46" s="13" t="s">
        <v>4</v>
      </c>
      <c r="C46" s="14" t="s">
        <v>68</v>
      </c>
      <c r="D46" s="18">
        <f>VLOOKUP(C46,Sheet1!$B$2:$C$53,2,0)</f>
        <v>13538</v>
      </c>
      <c r="E46" s="18">
        <f>VLOOKUP(C46,Sheet1!$E$2:$H$53,4,0)</f>
        <v>7540</v>
      </c>
      <c r="F46" s="19">
        <f>E46/D46</f>
        <v>0.5569508051410843</v>
      </c>
      <c r="G46" s="18">
        <f>VLOOKUP(C46,Sheet1!$J$2:$M$53,4,0)</f>
        <v>7635</v>
      </c>
      <c r="H46" s="18">
        <f>G46-E46</f>
        <v>95</v>
      </c>
      <c r="I46" s="19">
        <f>H46/D46</f>
        <v>7.0172846801595506E-3</v>
      </c>
      <c r="J46" s="19">
        <f>G46/D46</f>
        <v>0.56396808982124391</v>
      </c>
      <c r="K46" s="20">
        <f>IF(OR(ISNUMBER(FIND("روستایی",$C46)),ISNUMBER(FIND("/",$C46))),G46-D46,IF(ISNUMBER(FIND("شهری",$C46)),G46-(D46*70%),""))</f>
        <v>-1841.5999999999985</v>
      </c>
    </row>
    <row r="47" spans="2:11" ht="18" x14ac:dyDescent="0.2">
      <c r="B47" s="13" t="s">
        <v>4</v>
      </c>
      <c r="C47" s="14" t="s">
        <v>26</v>
      </c>
      <c r="D47" s="18">
        <f>VLOOKUP(C47,Sheet1!$B$2:$C$53,2,0)</f>
        <v>17136</v>
      </c>
      <c r="E47" s="18">
        <f>VLOOKUP(C47,Sheet1!$E$2:$H$53,4,0)</f>
        <v>9458</v>
      </c>
      <c r="F47" s="19">
        <f>E47/D47</f>
        <v>0.55193744164332403</v>
      </c>
      <c r="G47" s="18">
        <f>VLOOKUP(C47,Sheet1!$J$2:$M$53,4,0)</f>
        <v>9564</v>
      </c>
      <c r="H47" s="18">
        <f>G47-E47</f>
        <v>106</v>
      </c>
      <c r="I47" s="19">
        <f>H47/D47</f>
        <v>6.1858076563958914E-3</v>
      </c>
      <c r="J47" s="19">
        <f>G47/D47</f>
        <v>0.5581232492997199</v>
      </c>
      <c r="K47" s="20">
        <f>IF(OR(ISNUMBER(FIND("روستایی",$C47)),ISNUMBER(FIND("/",$C47))),G47-D47,IF(ISNUMBER(FIND("شهری",$C47)),G47-(D47*70%),""))</f>
        <v>-7572</v>
      </c>
    </row>
    <row r="48" spans="2:11" ht="18" x14ac:dyDescent="0.2">
      <c r="B48" s="13" t="s">
        <v>4</v>
      </c>
      <c r="C48" s="14" t="s">
        <v>25</v>
      </c>
      <c r="D48" s="18">
        <f>VLOOKUP(C48,Sheet1!$B$2:$C$53,2,0)</f>
        <v>17270</v>
      </c>
      <c r="E48" s="18">
        <f>VLOOKUP(C48,Sheet1!$E$2:$H$53,4,0)</f>
        <v>9475</v>
      </c>
      <c r="F48" s="19">
        <f>E48/D48</f>
        <v>0.54863925883034159</v>
      </c>
      <c r="G48" s="18">
        <f>VLOOKUP(C48,Sheet1!$J$2:$M$53,4,0)</f>
        <v>9592</v>
      </c>
      <c r="H48" s="18">
        <f>G48-E48</f>
        <v>117</v>
      </c>
      <c r="I48" s="19">
        <f>H48/D48</f>
        <v>6.7747539085118704E-3</v>
      </c>
      <c r="J48" s="19">
        <f>G48/D48</f>
        <v>0.55541401273885349</v>
      </c>
      <c r="K48" s="20">
        <f>IF(OR(ISNUMBER(FIND("روستایی",$C48)),ISNUMBER(FIND("/",$C48))),G48-D48,IF(ISNUMBER(FIND("شهری",$C48)),G48-(D48*70%),""))</f>
        <v>-2497</v>
      </c>
    </row>
    <row r="49" spans="2:12" ht="18" x14ac:dyDescent="0.2">
      <c r="B49" s="13" t="s">
        <v>4</v>
      </c>
      <c r="C49" s="14" t="s">
        <v>37</v>
      </c>
      <c r="D49" s="18">
        <f>VLOOKUP(C49,Sheet1!$B$2:$C$53,2,0)</f>
        <v>16234</v>
      </c>
      <c r="E49" s="18">
        <f>VLOOKUP(C49,Sheet1!$E$2:$H$53,4,0)</f>
        <v>8837</v>
      </c>
      <c r="F49" s="19">
        <f>E49/D49</f>
        <v>0.54435136134039674</v>
      </c>
      <c r="G49" s="18">
        <f>VLOOKUP(C49,Sheet1!$J$2:$M$53,4,0)</f>
        <v>9011</v>
      </c>
      <c r="H49" s="18">
        <f>G49-E49</f>
        <v>174</v>
      </c>
      <c r="I49" s="19">
        <f>H49/D49</f>
        <v>1.0718245657262536E-2</v>
      </c>
      <c r="J49" s="19">
        <f>G49/D49</f>
        <v>0.55506960699765928</v>
      </c>
      <c r="K49" s="20">
        <f>IF(OR(ISNUMBER(FIND("روستایی",$C49)),ISNUMBER(FIND("/",$C49))),G49-D49,IF(ISNUMBER(FIND("شهری",$C49)),G49-(D49*70%),""))</f>
        <v>-2352.7999999999993</v>
      </c>
    </row>
    <row r="50" spans="2:12" ht="18" x14ac:dyDescent="0.2">
      <c r="B50" s="13" t="s">
        <v>4</v>
      </c>
      <c r="C50" s="14" t="s">
        <v>36</v>
      </c>
      <c r="D50" s="18">
        <f>VLOOKUP(C50,Sheet1!$B$2:$C$53,2,0)</f>
        <v>28669</v>
      </c>
      <c r="E50" s="18">
        <f>VLOOKUP(C50,Sheet1!$E$2:$H$53,4,0)</f>
        <v>15075</v>
      </c>
      <c r="F50" s="19">
        <f>E50/D50</f>
        <v>0.52582929296452618</v>
      </c>
      <c r="G50" s="18">
        <f>VLOOKUP(C50,Sheet1!$J$2:$M$53,4,0)</f>
        <v>15298</v>
      </c>
      <c r="H50" s="18">
        <f>G50-E50</f>
        <v>223</v>
      </c>
      <c r="I50" s="19">
        <f>H50/D50</f>
        <v>7.7784366388782313E-3</v>
      </c>
      <c r="J50" s="19">
        <f>G50/D50</f>
        <v>0.53360772960340441</v>
      </c>
      <c r="K50" s="20">
        <f>IF(OR(ISNUMBER(FIND("روستایی",$C50)),ISNUMBER(FIND("/",$C50))),G50-D50,IF(ISNUMBER(FIND("شهری",$C50)),G50-(D50*70%),""))</f>
        <v>-4770.2999999999993</v>
      </c>
    </row>
    <row r="51" spans="2:12" ht="18" x14ac:dyDescent="0.2">
      <c r="B51" s="13" t="s">
        <v>4</v>
      </c>
      <c r="C51" s="14" t="s">
        <v>27</v>
      </c>
      <c r="D51" s="18">
        <f>VLOOKUP(C51,Sheet1!$B$2:$C$53,2,0)</f>
        <v>5940</v>
      </c>
      <c r="E51" s="18">
        <f>VLOOKUP(C51,Sheet1!$E$2:$H$53,4,0)</f>
        <v>3061</v>
      </c>
      <c r="F51" s="19">
        <f>E51/D51</f>
        <v>0.51531986531986529</v>
      </c>
      <c r="G51" s="18">
        <f>VLOOKUP(C51,Sheet1!$J$2:$M$53,4,0)</f>
        <v>3072</v>
      </c>
      <c r="H51" s="18">
        <f>G51-E51</f>
        <v>11</v>
      </c>
      <c r="I51" s="19">
        <f>H51/D51</f>
        <v>1.8518518518518519E-3</v>
      </c>
      <c r="J51" s="19">
        <f>G51/D51</f>
        <v>0.51717171717171717</v>
      </c>
      <c r="K51" s="20">
        <f>IF(OR(ISNUMBER(FIND("روستایی",$C51)),ISNUMBER(FIND("/",$C51))),G51-D51,IF(ISNUMBER(FIND("شهری",$C51)),G51-(D51*70%),""))</f>
        <v>-2868</v>
      </c>
    </row>
    <row r="52" spans="2:12" ht="18" x14ac:dyDescent="0.2">
      <c r="B52" s="13" t="s">
        <v>4</v>
      </c>
      <c r="C52" s="14" t="s">
        <v>16</v>
      </c>
      <c r="D52" s="18">
        <f>VLOOKUP(C52,Sheet1!$B$2:$C$53,2,0)</f>
        <v>26403</v>
      </c>
      <c r="E52" s="18">
        <f>VLOOKUP(C52,Sheet1!$E$2:$H$53,4,0)</f>
        <v>13277</v>
      </c>
      <c r="F52" s="19">
        <f>E52/D52</f>
        <v>0.50285952353899177</v>
      </c>
      <c r="G52" s="18">
        <f>VLOOKUP(C52,Sheet1!$J$2:$M$53,4,0)</f>
        <v>13492</v>
      </c>
      <c r="H52" s="18">
        <f>G52-E52</f>
        <v>215</v>
      </c>
      <c r="I52" s="19">
        <f>H52/D52</f>
        <v>8.1430140514335489E-3</v>
      </c>
      <c r="J52" s="19">
        <f>G52/D52</f>
        <v>0.51100253759042535</v>
      </c>
      <c r="K52" s="20">
        <f>IF(OR(ISNUMBER(FIND("روستایی",$C52)),ISNUMBER(FIND("/",$C52))),G52-D52,IF(ISNUMBER(FIND("شهری",$C52)),G52-(D52*70%),""))</f>
        <v>-4990.0999999999985</v>
      </c>
    </row>
    <row r="53" spans="2:12" ht="18" x14ac:dyDescent="0.2">
      <c r="B53" s="13" t="s">
        <v>4</v>
      </c>
      <c r="C53" s="14" t="s">
        <v>20</v>
      </c>
      <c r="D53" s="18">
        <f>VLOOKUP(C53,Sheet1!$B$2:$C$53,2,0)</f>
        <v>19605</v>
      </c>
      <c r="E53" s="18">
        <f>VLOOKUP(C53,Sheet1!$E$2:$H$53,4,0)</f>
        <v>9758</v>
      </c>
      <c r="F53" s="19">
        <f>E53/D53</f>
        <v>0.49773017087477683</v>
      </c>
      <c r="G53" s="18">
        <f>VLOOKUP(C53,Sheet1!$J$2:$M$53,4,0)</f>
        <v>9918</v>
      </c>
      <c r="H53" s="18">
        <f>G53-E53</f>
        <v>160</v>
      </c>
      <c r="I53" s="19">
        <f>H53/D53</f>
        <v>8.1611833715888801E-3</v>
      </c>
      <c r="J53" s="19">
        <f>G53/D53</f>
        <v>0.50589135424636578</v>
      </c>
      <c r="K53" s="20">
        <f>IF(OR(ISNUMBER(FIND("روستایی",$C53)),ISNUMBER(FIND("/",$C53))),G53-D53,IF(ISNUMBER(FIND("شهری",$C53)),G53-(D53*70%),""))</f>
        <v>-3805.5</v>
      </c>
    </row>
    <row r="54" spans="2:12" ht="18.75" thickBot="1" x14ac:dyDescent="0.25">
      <c r="B54" s="22" t="s">
        <v>4</v>
      </c>
      <c r="C54" s="23" t="s">
        <v>69</v>
      </c>
      <c r="D54" s="24">
        <f>VLOOKUP(C54,Sheet1!$B$2:$C$53,2,0)</f>
        <v>27975</v>
      </c>
      <c r="E54" s="24">
        <f>VLOOKUP(C54,Sheet1!$E$2:$H$53,4,0)</f>
        <v>12311</v>
      </c>
      <c r="F54" s="25">
        <f>E54/D54</f>
        <v>0.44007149240393206</v>
      </c>
      <c r="G54" s="24">
        <f>VLOOKUP(C54,Sheet1!$J$2:$M$53,4,0)</f>
        <v>12519</v>
      </c>
      <c r="H54" s="24">
        <f>G54-E54</f>
        <v>208</v>
      </c>
      <c r="I54" s="25">
        <f>H54/D54</f>
        <v>7.4352100089365505E-3</v>
      </c>
      <c r="J54" s="25">
        <f>G54/D54</f>
        <v>0.44750670241286861</v>
      </c>
      <c r="K54" s="26">
        <f>IF(OR(ISNUMBER(FIND("روستایی",$C54)),ISNUMBER(FIND("/",$C54))),G54-D54,IF(ISNUMBER(FIND("شهری",$C54)),G54-(D54*70%),""))</f>
        <v>-7063.5</v>
      </c>
    </row>
    <row r="55" spans="2:12" ht="25.5" customHeight="1" thickBot="1" x14ac:dyDescent="0.25">
      <c r="B55" s="37" t="s">
        <v>5</v>
      </c>
      <c r="C55" s="38"/>
      <c r="D55" s="27">
        <f>SUBTOTAL(9,D3:D54)</f>
        <v>471159</v>
      </c>
      <c r="E55" s="27">
        <f>SUBTOTAL(9,E3:E54)</f>
        <v>335453</v>
      </c>
      <c r="F55" s="28">
        <f t="shared" ref="F35:F55" si="0">E55/D55</f>
        <v>0.71197408942628704</v>
      </c>
      <c r="G55" s="27">
        <f t="shared" ref="G55:H55" si="1">SUBTOTAL(9,G3:G54)</f>
        <v>338224</v>
      </c>
      <c r="H55" s="27">
        <f t="shared" si="1"/>
        <v>2771</v>
      </c>
      <c r="I55" s="28">
        <f>H55/G55</f>
        <v>8.1927953072519991E-3</v>
      </c>
      <c r="J55" s="28">
        <f t="shared" ref="J35:J55" si="2">G55/D55</f>
        <v>0.71785533121515244</v>
      </c>
      <c r="K55" s="29">
        <f>SUMIF(K3:$K$54,"&lt;0")</f>
        <v>-62431.4</v>
      </c>
      <c r="L55" s="3"/>
    </row>
  </sheetData>
  <sheetProtection autoFilter="0"/>
  <autoFilter ref="B2:K52">
    <sortState ref="B3:K54">
      <sortCondition descending="1" ref="J2:J52"/>
    </sortState>
  </autoFilter>
  <mergeCells count="2">
    <mergeCell ref="B1:K1"/>
    <mergeCell ref="B55:C55"/>
  </mergeCells>
  <conditionalFormatting sqref="K3:K54">
    <cfRule type="cellIs" dxfId="13" priority="12" operator="lessThan">
      <formula>0</formula>
    </cfRule>
  </conditionalFormatting>
  <conditionalFormatting sqref="K3:K54">
    <cfRule type="cellIs" dxfId="12" priority="11" operator="greaterThan">
      <formula>0</formula>
    </cfRule>
  </conditionalFormatting>
  <conditionalFormatting sqref="F3:F54 J3:J54">
    <cfRule type="expression" dxfId="11" priority="3">
      <formula>AND(F3&gt;=0.9,F3&lt;1)</formula>
    </cfRule>
    <cfRule type="cellIs" dxfId="10" priority="4" operator="greaterThanOrEqual">
      <formula>1</formula>
    </cfRule>
    <cfRule type="cellIs" dxfId="9" priority="5" operator="lessThan">
      <formula>0.4</formula>
    </cfRule>
    <cfRule type="cellIs" dxfId="8" priority="6" operator="between">
      <formula>0.4</formula>
      <formula>0.5</formula>
    </cfRule>
    <cfRule type="cellIs" dxfId="7" priority="7" operator="between">
      <formula>0.5</formula>
      <formula>0.6</formula>
    </cfRule>
    <cfRule type="cellIs" dxfId="6" priority="8" operator="between">
      <formula>0.6</formula>
      <formula>0.7</formula>
    </cfRule>
    <cfRule type="cellIs" dxfId="5" priority="9" operator="between">
      <formula>0.7</formula>
      <formula>0.8</formula>
    </cfRule>
    <cfRule type="cellIs" dxfId="4" priority="10" operator="between">
      <formula>0.8</formula>
      <formula>0.9</formula>
    </cfRule>
  </conditionalFormatting>
  <conditionalFormatting sqref="H3:H54">
    <cfRule type="expression" dxfId="3" priority="13">
      <formula>$H3=MIN($H$3:$H$52)</formula>
    </cfRule>
  </conditionalFormatting>
  <conditionalFormatting sqref="I3:I54">
    <cfRule type="expression" dxfId="2" priority="14">
      <formula>$I3=MIN($I$3:$I$52)</formula>
    </cfRule>
  </conditionalFormatting>
  <conditionalFormatting sqref="K55">
    <cfRule type="cellIs" dxfId="1" priority="2" operator="lessThan">
      <formula>0</formula>
    </cfRule>
  </conditionalFormatting>
  <conditionalFormatting sqref="K55">
    <cfRule type="cellIs" dxfId="0" priority="1" operator="greaterThan">
      <formula>0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شهریور 96</vt:lpstr>
      <vt:lpstr>'شهریور 96'!Print_Area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Jourian</dc:creator>
  <cp:lastModifiedBy>Ali Jourian</cp:lastModifiedBy>
  <dcterms:created xsi:type="dcterms:W3CDTF">2017-06-24T04:13:51Z</dcterms:created>
  <dcterms:modified xsi:type="dcterms:W3CDTF">2017-10-02T05:27:29Z</dcterms:modified>
</cp:coreProperties>
</file>