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li Jourian\"/>
    </mc:Choice>
  </mc:AlternateContent>
  <bookViews>
    <workbookView xWindow="0" yWindow="0" windowWidth="20490" windowHeight="7755"/>
  </bookViews>
  <sheets>
    <sheet name="1396-04-31" sheetId="4" r:id="rId1"/>
  </sheets>
  <definedNames>
    <definedName name="_xlnm._FilterDatabase" localSheetId="0" hidden="1">'1396-04-31'!$B$3:$L$44</definedName>
    <definedName name="_xlnm.Print_Area" localSheetId="0">'1396-04-31'!$B$1:$K$53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4" l="1"/>
  <c r="H53" i="4"/>
  <c r="F53" i="4"/>
  <c r="G5" i="4" l="1"/>
  <c r="G30" i="4"/>
  <c r="G15" i="4"/>
  <c r="G27" i="4"/>
  <c r="G4" i="4"/>
  <c r="G28" i="4"/>
  <c r="G18" i="4"/>
  <c r="G6" i="4"/>
  <c r="G48" i="4"/>
  <c r="G51" i="4"/>
  <c r="G50" i="4"/>
  <c r="G38" i="4"/>
  <c r="G47" i="4"/>
  <c r="G41" i="4"/>
  <c r="G44" i="4"/>
  <c r="G40" i="4"/>
  <c r="G39" i="4"/>
  <c r="G49" i="4"/>
  <c r="G36" i="4"/>
  <c r="G37" i="4"/>
  <c r="G22" i="4"/>
  <c r="G23" i="4"/>
  <c r="G13" i="4"/>
  <c r="G45" i="4"/>
  <c r="G42" i="4"/>
  <c r="G46" i="4"/>
  <c r="G20" i="4"/>
  <c r="G8" i="4"/>
  <c r="G25" i="4"/>
  <c r="G16" i="4"/>
  <c r="G52" i="4"/>
  <c r="G34" i="4"/>
  <c r="G32" i="4"/>
  <c r="G26" i="4"/>
  <c r="G29" i="4"/>
  <c r="G24" i="4"/>
  <c r="G33" i="4"/>
  <c r="G11" i="4"/>
  <c r="G43" i="4"/>
  <c r="G21" i="4"/>
  <c r="G9" i="4"/>
  <c r="G7" i="4"/>
  <c r="G35" i="4"/>
  <c r="G12" i="4"/>
  <c r="G10" i="4"/>
  <c r="G19" i="4"/>
  <c r="G31" i="4"/>
  <c r="G17" i="4"/>
  <c r="G14" i="4"/>
  <c r="C53" i="4"/>
  <c r="L5" i="4" l="1"/>
  <c r="L30" i="4"/>
  <c r="L15" i="4"/>
  <c r="L27" i="4"/>
  <c r="L4" i="4"/>
  <c r="L28" i="4"/>
  <c r="L18" i="4"/>
  <c r="L6" i="4"/>
  <c r="L48" i="4"/>
  <c r="L51" i="4"/>
  <c r="L50" i="4"/>
  <c r="L38" i="4"/>
  <c r="L47" i="4"/>
  <c r="L41" i="4"/>
  <c r="L44" i="4"/>
  <c r="L40" i="4"/>
  <c r="L39" i="4"/>
  <c r="L49" i="4"/>
  <c r="L36" i="4"/>
  <c r="L37" i="4"/>
  <c r="L22" i="4"/>
  <c r="L23" i="4"/>
  <c r="L13" i="4"/>
  <c r="L45" i="4"/>
  <c r="L42" i="4"/>
  <c r="L46" i="4"/>
  <c r="L20" i="4"/>
  <c r="L8" i="4"/>
  <c r="L25" i="4"/>
  <c r="L16" i="4"/>
  <c r="L52" i="4"/>
  <c r="L34" i="4"/>
  <c r="L32" i="4"/>
  <c r="L26" i="4"/>
  <c r="L29" i="4"/>
  <c r="L24" i="4"/>
  <c r="L33" i="4"/>
  <c r="L11" i="4"/>
  <c r="L43" i="4"/>
  <c r="L21" i="4"/>
  <c r="L9" i="4"/>
  <c r="L7" i="4"/>
  <c r="L35" i="4"/>
  <c r="L12" i="4"/>
  <c r="L10" i="4"/>
  <c r="L19" i="4"/>
  <c r="L31" i="4"/>
  <c r="L17" i="4"/>
  <c r="L14" i="4"/>
  <c r="K5" i="4"/>
  <c r="K30" i="4"/>
  <c r="K15" i="4"/>
  <c r="K27" i="4"/>
  <c r="K4" i="4"/>
  <c r="K28" i="4"/>
  <c r="K18" i="4"/>
  <c r="K6" i="4"/>
  <c r="K48" i="4"/>
  <c r="K51" i="4"/>
  <c r="K50" i="4"/>
  <c r="K38" i="4"/>
  <c r="K47" i="4"/>
  <c r="K41" i="4"/>
  <c r="K44" i="4"/>
  <c r="K40" i="4"/>
  <c r="K39" i="4"/>
  <c r="K49" i="4"/>
  <c r="K36" i="4"/>
  <c r="K37" i="4"/>
  <c r="K22" i="4"/>
  <c r="K23" i="4"/>
  <c r="K13" i="4"/>
  <c r="K45" i="4"/>
  <c r="K42" i="4"/>
  <c r="K46" i="4"/>
  <c r="K20" i="4"/>
  <c r="K8" i="4"/>
  <c r="K25" i="4"/>
  <c r="K16" i="4"/>
  <c r="K52" i="4"/>
  <c r="K34" i="4"/>
  <c r="K32" i="4"/>
  <c r="K26" i="4"/>
  <c r="K29" i="4"/>
  <c r="K24" i="4"/>
  <c r="K33" i="4"/>
  <c r="K11" i="4"/>
  <c r="K43" i="4"/>
  <c r="K21" i="4"/>
  <c r="K9" i="4"/>
  <c r="K7" i="4"/>
  <c r="K35" i="4"/>
  <c r="K12" i="4"/>
  <c r="K10" i="4"/>
  <c r="K19" i="4"/>
  <c r="K31" i="4"/>
  <c r="K17" i="4"/>
  <c r="K14" i="4"/>
  <c r="I5" i="4"/>
  <c r="I30" i="4"/>
  <c r="I15" i="4"/>
  <c r="I27" i="4"/>
  <c r="I4" i="4"/>
  <c r="I28" i="4"/>
  <c r="I18" i="4"/>
  <c r="I6" i="4"/>
  <c r="I48" i="4"/>
  <c r="I51" i="4"/>
  <c r="I50" i="4"/>
  <c r="I38" i="4"/>
  <c r="I47" i="4"/>
  <c r="I41" i="4"/>
  <c r="I44" i="4"/>
  <c r="I40" i="4"/>
  <c r="I39" i="4"/>
  <c r="I49" i="4"/>
  <c r="I36" i="4"/>
  <c r="I37" i="4"/>
  <c r="I22" i="4"/>
  <c r="I23" i="4"/>
  <c r="I13" i="4"/>
  <c r="I45" i="4"/>
  <c r="I42" i="4"/>
  <c r="I46" i="4"/>
  <c r="I20" i="4"/>
  <c r="I8" i="4"/>
  <c r="I25" i="4"/>
  <c r="I16" i="4"/>
  <c r="I52" i="4"/>
  <c r="I34" i="4"/>
  <c r="I32" i="4"/>
  <c r="I26" i="4"/>
  <c r="I29" i="4"/>
  <c r="I24" i="4"/>
  <c r="I33" i="4"/>
  <c r="I11" i="4"/>
  <c r="I43" i="4"/>
  <c r="I21" i="4"/>
  <c r="I9" i="4"/>
  <c r="I7" i="4"/>
  <c r="I35" i="4"/>
  <c r="I12" i="4"/>
  <c r="I10" i="4"/>
  <c r="I19" i="4"/>
  <c r="I31" i="4"/>
  <c r="I17" i="4"/>
  <c r="I14" i="4"/>
  <c r="E53" i="4"/>
  <c r="D53" i="4"/>
  <c r="K53" i="4" l="1"/>
  <c r="J50" i="4"/>
  <c r="J47" i="4"/>
  <c r="J49" i="4"/>
  <c r="J46" i="4"/>
  <c r="J45" i="4"/>
  <c r="J52" i="4"/>
  <c r="J42" i="4"/>
  <c r="J43" i="4"/>
  <c r="J41" i="4"/>
  <c r="J40" i="4"/>
  <c r="J39" i="4"/>
  <c r="J37" i="4"/>
  <c r="J35" i="4"/>
  <c r="J34" i="4"/>
  <c r="J33" i="4"/>
  <c r="J29" i="4"/>
  <c r="J24" i="4"/>
  <c r="J25" i="4"/>
  <c r="J23" i="4"/>
  <c r="J22" i="4"/>
  <c r="J20" i="4"/>
  <c r="J12" i="4"/>
  <c r="J13" i="4"/>
  <c r="J16" i="4"/>
  <c r="J10" i="4"/>
  <c r="J9" i="4"/>
  <c r="J8" i="4"/>
  <c r="J7" i="4"/>
  <c r="G53" i="4"/>
  <c r="J51" i="4"/>
  <c r="J48" i="4"/>
  <c r="J44" i="4"/>
  <c r="J38" i="4"/>
  <c r="J36" i="4"/>
  <c r="J32" i="4"/>
  <c r="J31" i="4"/>
  <c r="J26" i="4"/>
  <c r="J21" i="4"/>
  <c r="J19" i="4"/>
  <c r="J17" i="4"/>
  <c r="J11" i="4"/>
  <c r="J14" i="4" l="1"/>
  <c r="J53" i="4"/>
  <c r="L53" i="4"/>
</calcChain>
</file>

<file path=xl/sharedStrings.xml><?xml version="1.0" encoding="utf-8"?>
<sst xmlns="http://schemas.openxmlformats.org/spreadsheetml/2006/main" count="112" uniqueCount="65">
  <si>
    <t>شهرستان</t>
  </si>
  <si>
    <t>نام مرکز</t>
  </si>
  <si>
    <t>جمعیت در سامانه سیب
به تفکیک جنس</t>
  </si>
  <si>
    <t>مرد</t>
  </si>
  <si>
    <t>زن</t>
  </si>
  <si>
    <t>نیشابور</t>
  </si>
  <si>
    <t>مرکز سلامت جامعه شهری نیشابور 6</t>
  </si>
  <si>
    <t>مرکز سلامت جامعه روستایی اسلام آباد</t>
  </si>
  <si>
    <t>مرکز سلامت جامعه روستایی ریگی</t>
  </si>
  <si>
    <t>مرکز سلامت جامعه شهری / روستایی قدمگاه</t>
  </si>
  <si>
    <t>مرکز سلامت جامعه روستایی خواجه آباد</t>
  </si>
  <si>
    <t>مرکز سلامت جامعه شهری نیشابور 7</t>
  </si>
  <si>
    <t>مرکز سلامت جامعه شهری / روستایی خیام</t>
  </si>
  <si>
    <t>مرکز سلامت جامعه روستایی عبدالله گیو</t>
  </si>
  <si>
    <t>مرکز سلامت جامعه شهری / روستایی چکنه سفلی</t>
  </si>
  <si>
    <t>مرکز سلامت جامعه روستایی رئیسی</t>
  </si>
  <si>
    <t>مرکز سلامت جامعه روستایی ماروسک</t>
  </si>
  <si>
    <t>مرکز سلامت جامعه شهری نیشابور 4</t>
  </si>
  <si>
    <t>مرکز سلامت جامعه شهری / روستایی نیشابور 2</t>
  </si>
  <si>
    <t>مرکز سلامت جامعه روستایی گلبو</t>
  </si>
  <si>
    <t>مرکز سلامت جامعه شهری نیشابور 8</t>
  </si>
  <si>
    <t>مرکز سلامت جامعه روستایی بوژمهران</t>
  </si>
  <si>
    <t>مرکز سلامت جامعه روستایی قطن آباد</t>
  </si>
  <si>
    <t>مرکز سلامت جامعه شهری نیشابور 1</t>
  </si>
  <si>
    <t>مرکز سلامت جامعه شهری / روستایی نیشابور 3</t>
  </si>
  <si>
    <t>مرکز سلامت جامعه شهری / روستایی خروین</t>
  </si>
  <si>
    <t>مرکز سلامت جامعه شهری / روستایی بار</t>
  </si>
  <si>
    <t>مرکز سلامت جامعه روستایی فدیشه</t>
  </si>
  <si>
    <t>مرکز سلامت جامعه شهری / روستایی عشق آباد</t>
  </si>
  <si>
    <t>مرکز سلامت جامعه روستایی اردمه</t>
  </si>
  <si>
    <t>مرکز سلامت جامعه روستایی اسحاق آباد</t>
  </si>
  <si>
    <t>مرکز سلامت جامعه روستایی برزنون</t>
  </si>
  <si>
    <t>مرکز سلامت جامعه روستایی حاجی آباد</t>
  </si>
  <si>
    <t>مرکز سلامت جامعه روستایی جیلو</t>
  </si>
  <si>
    <t>مرکز سلامت جامعه شهری / روستایی نیشابور 5</t>
  </si>
  <si>
    <t>مرکز سلامت جامعه شهری درود</t>
  </si>
  <si>
    <t>مرکز سلامت جامعه روستایی باغشن</t>
  </si>
  <si>
    <t>مرکز سلامت جامعه شهری نیشابور 10</t>
  </si>
  <si>
    <t>مرکز سلامت جامعه شهری نیشابور 9</t>
  </si>
  <si>
    <t>مرکز سلامت جامعه شهری نیشابور 11</t>
  </si>
  <si>
    <t>مرکز سلامت جامعه روستایی باغشن گچ</t>
  </si>
  <si>
    <t>مرکز سلامت جامعه روستایی قلعه نو جمشید</t>
  </si>
  <si>
    <t>مرکز سلامت جامعه روستایی آزادگان</t>
  </si>
  <si>
    <t>مرکز سلامت جامعه روستایی شایسته</t>
  </si>
  <si>
    <t>مرکز سلامت جامعه روستایی سالاری</t>
  </si>
  <si>
    <t>مرکز سلامت جامعه روستایی فیض آباد زرنده</t>
  </si>
  <si>
    <t>مرکز سلامت جامعه روستایی سه چوب</t>
  </si>
  <si>
    <t>جمع</t>
  </si>
  <si>
    <r>
      <t xml:space="preserve">درصد رشد جمعیت یکبار خدمت گرفته
</t>
    </r>
    <r>
      <rPr>
        <b/>
        <sz val="20"/>
        <rFont val="Arial"/>
        <family val="2"/>
        <scheme val="minor"/>
      </rPr>
      <t>در تیرماه</t>
    </r>
  </si>
  <si>
    <t>واحدهای زیرمجموعه دانشکده علوم پزشکی نیشابور از لحاظ جمعیت حداقل یکبار خدمت دریافت کرده تا تاریخ 1396/4/31</t>
  </si>
  <si>
    <t>درصد یکبار خدمت گرفته</t>
  </si>
  <si>
    <t>مرکز سلامت جامعه شهری / روستایی همت آبادشهرکهنه</t>
  </si>
  <si>
    <t>مرکز سلامت جامعه روستایی شوراب</t>
  </si>
  <si>
    <t>مرکز سلامت جامعه روستایی مرزان</t>
  </si>
  <si>
    <t>مرکز سلامت جامعه روستایی معدن عليا</t>
  </si>
  <si>
    <t>مرکز سلامت جامعه روستایی گرماب</t>
  </si>
  <si>
    <t>مرکز سلامت جامعه روستایی تقي آباد</t>
  </si>
  <si>
    <t>مرکز سلامت جامعه شهری / روستایی فيروزه</t>
  </si>
  <si>
    <t>مرکز سلامت جامعه روستایی همت آباد زماني</t>
  </si>
  <si>
    <t>فیروزه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</si>
  <si>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تیرماه</t>
    </r>
  </si>
  <si>
    <r>
      <t xml:space="preserve">تعداد جمعیت یکبار خدمت گرفته
</t>
    </r>
    <r>
      <rPr>
        <b/>
        <sz val="20"/>
        <rFont val="Arial"/>
        <family val="2"/>
        <scheme val="minor"/>
      </rPr>
      <t>در تیرماه</t>
    </r>
  </si>
  <si>
    <t>جمعیت باقیمانده براساس حد انتظار تعریف شده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</si>
  <si>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خرداد ماه</t>
    </r>
  </si>
  <si>
    <r>
      <t xml:space="preserve">درصد جمعیت یکبار خدمت گرفته
</t>
    </r>
    <r>
      <rPr>
        <b/>
        <sz val="16"/>
        <color theme="1"/>
        <rFont val="Arial"/>
        <family val="2"/>
        <scheme val="minor"/>
      </rPr>
      <t>در پایان خرداد ماه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</si>
</sst>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8"/>
      <scheme val="minor"/>
    </font>
    <font>
      <sz val="16"/>
      <name val="B Titr"/>
      <charset val="178"/>
    </font>
    <font>
      <b/>
      <sz val="18"/>
      <color rgb="FFFF3399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20"/>
      <color rgb="FFFF0000"/>
      <name val="Arial"/>
      <family val="2"/>
      <scheme val="minor"/>
    </font>
    <font>
      <b/>
      <sz val="20"/>
      <color rgb="FF0070C0"/>
      <name val="Arial"/>
      <family val="2"/>
      <scheme val="minor"/>
    </font>
    <font>
      <b/>
      <sz val="14"/>
      <color rgb="FF0070C0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2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" fontId="0" fillId="0" borderId="0" xfId="0" applyNumberFormat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 indent="1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10" fontId="0" fillId="0" borderId="8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 indent="1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10" fontId="0" fillId="0" borderId="10" xfId="0" applyNumberFormat="1" applyFont="1" applyFill="1" applyBorder="1" applyAlignment="1">
      <alignment horizontal="center" vertical="center" shrinkToFit="1"/>
    </xf>
    <xf numFmtId="3" fontId="0" fillId="0" borderId="10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10" fontId="8" fillId="0" borderId="12" xfId="0" applyNumberFormat="1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3" fontId="0" fillId="0" borderId="19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1" fontId="5" fillId="0" borderId="25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8" fillId="0" borderId="24" xfId="0" applyNumberFormat="1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3" fontId="0" fillId="0" borderId="20" xfId="0" applyNumberFormat="1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0"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00CC00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66FF"/>
      <color rgb="FF00CC00"/>
      <color rgb="FF66FFFF"/>
      <color rgb="FF00FFFF"/>
      <color rgb="FFFF66FF"/>
      <color rgb="FF996633"/>
      <color rgb="FF0066FF"/>
      <color rgb="FFCCFF33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M55"/>
  <sheetViews>
    <sheetView rightToLeft="1" tabSelected="1" zoomScale="92" zoomScaleNormal="92" workbookViewId="0">
      <pane ySplit="3" topLeftCell="A4" activePane="bottomLeft" state="frozen"/>
      <selection pane="bottomLeft" activeCell="G53" sqref="G53"/>
    </sheetView>
  </sheetViews>
  <sheetFormatPr defaultColWidth="9.125" defaultRowHeight="14.25" x14ac:dyDescent="0.2"/>
  <cols>
    <col min="1" max="1" width="4.125" style="2" customWidth="1"/>
    <col min="2" max="2" width="10.75" style="2" customWidth="1"/>
    <col min="3" max="3" width="35.75" style="2" customWidth="1"/>
    <col min="4" max="5" width="10" style="2" customWidth="1"/>
    <col min="6" max="8" width="18.25" style="2" customWidth="1"/>
    <col min="9" max="10" width="17.125" style="2" customWidth="1"/>
    <col min="11" max="11" width="16.125" style="2" bestFit="1" customWidth="1"/>
    <col min="12" max="12" width="17.125" style="2" customWidth="1"/>
    <col min="13" max="13" width="3.75" style="2" customWidth="1"/>
    <col min="14" max="16384" width="9.125" style="2"/>
  </cols>
  <sheetData>
    <row r="1" spans="2:13" ht="42" customHeight="1" thickBot="1" x14ac:dyDescent="0.25">
      <c r="B1" s="35" t="s">
        <v>49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</row>
    <row r="2" spans="2:13" ht="42" customHeight="1" x14ac:dyDescent="0.2">
      <c r="B2" s="33" t="s">
        <v>0</v>
      </c>
      <c r="C2" s="42" t="s">
        <v>1</v>
      </c>
      <c r="D2" s="36" t="s">
        <v>2</v>
      </c>
      <c r="E2" s="37"/>
      <c r="F2" s="48" t="s">
        <v>63</v>
      </c>
      <c r="G2" s="46" t="s">
        <v>64</v>
      </c>
      <c r="H2" s="46" t="s">
        <v>60</v>
      </c>
      <c r="I2" s="40" t="s">
        <v>61</v>
      </c>
      <c r="J2" s="40" t="s">
        <v>48</v>
      </c>
      <c r="K2" s="44" t="s">
        <v>50</v>
      </c>
      <c r="L2" s="38" t="s">
        <v>62</v>
      </c>
    </row>
    <row r="3" spans="2:13" ht="22.5" customHeight="1" thickBot="1" x14ac:dyDescent="0.25">
      <c r="B3" s="34"/>
      <c r="C3" s="43"/>
      <c r="D3" s="3" t="s">
        <v>3</v>
      </c>
      <c r="E3" s="4" t="s">
        <v>4</v>
      </c>
      <c r="F3" s="49"/>
      <c r="G3" s="47"/>
      <c r="H3" s="47"/>
      <c r="I3" s="41"/>
      <c r="J3" s="41"/>
      <c r="K3" s="45"/>
      <c r="L3" s="39"/>
    </row>
    <row r="4" spans="2:13" ht="18" x14ac:dyDescent="0.2">
      <c r="B4" s="6" t="s">
        <v>59</v>
      </c>
      <c r="C4" s="7" t="s">
        <v>53</v>
      </c>
      <c r="D4" s="8">
        <v>1455</v>
      </c>
      <c r="E4" s="9">
        <v>1388</v>
      </c>
      <c r="F4" s="22">
        <v>3064</v>
      </c>
      <c r="G4" s="15">
        <f t="shared" ref="G4:G35" si="0">F4/SUM(D4,E4)</f>
        <v>1.0777347871966232</v>
      </c>
      <c r="H4" s="29">
        <v>3080</v>
      </c>
      <c r="I4" s="8">
        <f t="shared" ref="I4:I35" si="1">H4-SUM(F4:F4)</f>
        <v>16</v>
      </c>
      <c r="J4" s="10"/>
      <c r="K4" s="15">
        <f t="shared" ref="K4:K35" si="2">H4/SUM(D4,E4)</f>
        <v>1.0833626450932115</v>
      </c>
      <c r="L4" s="26">
        <f t="shared" ref="L4:L35" si="3">IF(OR(ISNUMBER(FIND("روستایی",$C4)),ISNUMBER(FIND("/",$C4))),H4-(SUM(D4,E4)*90%),IF(ISNUMBER(FIND("شهری",$C4)),H4-(SUM(D4,E4)*70%),""))</f>
        <v>521.29999999999973</v>
      </c>
    </row>
    <row r="5" spans="2:13" ht="18" x14ac:dyDescent="0.2">
      <c r="B5" s="11" t="s">
        <v>59</v>
      </c>
      <c r="C5" s="12" t="s">
        <v>51</v>
      </c>
      <c r="D5" s="13">
        <v>2951</v>
      </c>
      <c r="E5" s="14">
        <v>2835</v>
      </c>
      <c r="F5" s="23">
        <v>5594</v>
      </c>
      <c r="G5" s="15">
        <f t="shared" si="0"/>
        <v>0.96681645350846868</v>
      </c>
      <c r="H5" s="30">
        <v>5877</v>
      </c>
      <c r="I5" s="13">
        <f t="shared" si="1"/>
        <v>283</v>
      </c>
      <c r="J5" s="15"/>
      <c r="K5" s="15">
        <f t="shared" si="2"/>
        <v>1.0157276183892154</v>
      </c>
      <c r="L5" s="27">
        <f t="shared" si="3"/>
        <v>669.59999999999945</v>
      </c>
    </row>
    <row r="6" spans="2:13" ht="18" x14ac:dyDescent="0.2">
      <c r="B6" s="11" t="s">
        <v>59</v>
      </c>
      <c r="C6" s="12" t="s">
        <v>56</v>
      </c>
      <c r="D6" s="13">
        <v>1933</v>
      </c>
      <c r="E6" s="14">
        <v>1657</v>
      </c>
      <c r="F6" s="23">
        <v>3466</v>
      </c>
      <c r="G6" s="15">
        <f t="shared" si="0"/>
        <v>0.96545961002785519</v>
      </c>
      <c r="H6" s="30">
        <v>3669</v>
      </c>
      <c r="I6" s="13">
        <f t="shared" si="1"/>
        <v>203</v>
      </c>
      <c r="J6" s="15"/>
      <c r="K6" s="15">
        <f t="shared" si="2"/>
        <v>1.0220055710306406</v>
      </c>
      <c r="L6" s="27">
        <f t="shared" si="3"/>
        <v>438</v>
      </c>
    </row>
    <row r="7" spans="2:13" ht="18" x14ac:dyDescent="0.2">
      <c r="B7" s="11" t="s">
        <v>5</v>
      </c>
      <c r="C7" s="12" t="s">
        <v>21</v>
      </c>
      <c r="D7" s="13">
        <v>2406</v>
      </c>
      <c r="E7" s="14">
        <v>2321</v>
      </c>
      <c r="F7" s="23">
        <v>4553</v>
      </c>
      <c r="G7" s="15">
        <f t="shared" si="0"/>
        <v>0.96319018404907975</v>
      </c>
      <c r="H7" s="30">
        <v>4642</v>
      </c>
      <c r="I7" s="13">
        <f t="shared" si="1"/>
        <v>89</v>
      </c>
      <c r="J7" s="15">
        <f t="shared" ref="J7:J14" si="4">I7/SUM(D7:E7)</f>
        <v>1.882800930822932E-2</v>
      </c>
      <c r="K7" s="15">
        <f t="shared" si="2"/>
        <v>0.98201819335730911</v>
      </c>
      <c r="L7" s="27">
        <f t="shared" si="3"/>
        <v>387.69999999999982</v>
      </c>
    </row>
    <row r="8" spans="2:13" ht="18" x14ac:dyDescent="0.2">
      <c r="B8" s="11" t="s">
        <v>5</v>
      </c>
      <c r="C8" s="12" t="s">
        <v>19</v>
      </c>
      <c r="D8" s="13">
        <v>1639</v>
      </c>
      <c r="E8" s="14">
        <v>1561</v>
      </c>
      <c r="F8" s="23">
        <v>2866</v>
      </c>
      <c r="G8" s="15">
        <f t="shared" si="0"/>
        <v>0.895625</v>
      </c>
      <c r="H8" s="30">
        <v>3186</v>
      </c>
      <c r="I8" s="13">
        <f t="shared" si="1"/>
        <v>320</v>
      </c>
      <c r="J8" s="15">
        <f t="shared" si="4"/>
        <v>0.1</v>
      </c>
      <c r="K8" s="15">
        <f t="shared" si="2"/>
        <v>0.99562499999999998</v>
      </c>
      <c r="L8" s="27">
        <f t="shared" si="3"/>
        <v>306</v>
      </c>
    </row>
    <row r="9" spans="2:13" ht="18" x14ac:dyDescent="0.2">
      <c r="B9" s="11" t="s">
        <v>5</v>
      </c>
      <c r="C9" s="12" t="s">
        <v>33</v>
      </c>
      <c r="D9" s="13">
        <v>2738</v>
      </c>
      <c r="E9" s="14">
        <v>2617</v>
      </c>
      <c r="F9" s="24">
        <v>4660</v>
      </c>
      <c r="G9" s="15">
        <f t="shared" si="0"/>
        <v>0.87021475256769376</v>
      </c>
      <c r="H9" s="31">
        <v>4915</v>
      </c>
      <c r="I9" s="16">
        <f t="shared" si="1"/>
        <v>255</v>
      </c>
      <c r="J9" s="15">
        <f t="shared" si="4"/>
        <v>4.7619047619047616E-2</v>
      </c>
      <c r="K9" s="15">
        <f t="shared" si="2"/>
        <v>0.91783380018674132</v>
      </c>
      <c r="L9" s="27">
        <f t="shared" si="3"/>
        <v>95.5</v>
      </c>
    </row>
    <row r="10" spans="2:13" ht="18" x14ac:dyDescent="0.2">
      <c r="B10" s="11" t="s">
        <v>5</v>
      </c>
      <c r="C10" s="12" t="s">
        <v>36</v>
      </c>
      <c r="D10" s="13">
        <v>4426</v>
      </c>
      <c r="E10" s="14">
        <v>4344</v>
      </c>
      <c r="F10" s="23">
        <v>7620</v>
      </c>
      <c r="G10" s="15">
        <f t="shared" si="0"/>
        <v>0.8688711516533637</v>
      </c>
      <c r="H10" s="30">
        <v>8490</v>
      </c>
      <c r="I10" s="13">
        <f t="shared" si="1"/>
        <v>870</v>
      </c>
      <c r="J10" s="15">
        <f t="shared" si="4"/>
        <v>9.9201824401368308E-2</v>
      </c>
      <c r="K10" s="15">
        <f t="shared" si="2"/>
        <v>0.96807297605473208</v>
      </c>
      <c r="L10" s="27">
        <f t="shared" si="3"/>
        <v>597</v>
      </c>
    </row>
    <row r="11" spans="2:13" ht="18" x14ac:dyDescent="0.2">
      <c r="B11" s="11" t="s">
        <v>5</v>
      </c>
      <c r="C11" s="12" t="s">
        <v>8</v>
      </c>
      <c r="D11" s="13">
        <v>2328</v>
      </c>
      <c r="E11" s="14">
        <v>2153</v>
      </c>
      <c r="F11" s="23">
        <v>3776</v>
      </c>
      <c r="G11" s="15">
        <f t="shared" si="0"/>
        <v>0.84266904708770363</v>
      </c>
      <c r="H11" s="30">
        <v>4347</v>
      </c>
      <c r="I11" s="13">
        <f t="shared" si="1"/>
        <v>571</v>
      </c>
      <c r="J11" s="15">
        <f t="shared" si="4"/>
        <v>0.12742691363534925</v>
      </c>
      <c r="K11" s="15">
        <f t="shared" si="2"/>
        <v>0.97009596072305293</v>
      </c>
      <c r="L11" s="27">
        <f t="shared" si="3"/>
        <v>314.09999999999991</v>
      </c>
    </row>
    <row r="12" spans="2:13" ht="18" x14ac:dyDescent="0.2">
      <c r="B12" s="11" t="s">
        <v>5</v>
      </c>
      <c r="C12" s="12" t="s">
        <v>40</v>
      </c>
      <c r="D12" s="13">
        <v>2752</v>
      </c>
      <c r="E12" s="14">
        <v>2638</v>
      </c>
      <c r="F12" s="23">
        <v>4462</v>
      </c>
      <c r="G12" s="15">
        <f t="shared" si="0"/>
        <v>0.82782931354359923</v>
      </c>
      <c r="H12" s="30">
        <v>4716</v>
      </c>
      <c r="I12" s="13">
        <f t="shared" si="1"/>
        <v>254</v>
      </c>
      <c r="J12" s="15">
        <f t="shared" si="4"/>
        <v>4.712430426716141E-2</v>
      </c>
      <c r="K12" s="15">
        <f t="shared" si="2"/>
        <v>0.87495361781076064</v>
      </c>
      <c r="L12" s="27">
        <f t="shared" si="3"/>
        <v>-135</v>
      </c>
    </row>
    <row r="13" spans="2:13" ht="18" x14ac:dyDescent="0.2">
      <c r="B13" s="11" t="s">
        <v>5</v>
      </c>
      <c r="C13" s="12" t="s">
        <v>12</v>
      </c>
      <c r="D13" s="13">
        <v>3071</v>
      </c>
      <c r="E13" s="14">
        <v>2921</v>
      </c>
      <c r="F13" s="23">
        <v>4935</v>
      </c>
      <c r="G13" s="15">
        <f t="shared" si="0"/>
        <v>0.82359813084112155</v>
      </c>
      <c r="H13" s="30">
        <v>5502</v>
      </c>
      <c r="I13" s="13">
        <f t="shared" si="1"/>
        <v>567</v>
      </c>
      <c r="J13" s="15">
        <f t="shared" si="4"/>
        <v>9.4626168224299062E-2</v>
      </c>
      <c r="K13" s="15">
        <f t="shared" si="2"/>
        <v>0.91822429906542058</v>
      </c>
      <c r="L13" s="27">
        <f t="shared" si="3"/>
        <v>109.19999999999982</v>
      </c>
    </row>
    <row r="14" spans="2:13" ht="18" x14ac:dyDescent="0.2">
      <c r="B14" s="11" t="s">
        <v>5</v>
      </c>
      <c r="C14" s="12" t="s">
        <v>29</v>
      </c>
      <c r="D14" s="13">
        <v>2779</v>
      </c>
      <c r="E14" s="14">
        <v>2610</v>
      </c>
      <c r="F14" s="23">
        <v>4403</v>
      </c>
      <c r="G14" s="15">
        <f t="shared" si="0"/>
        <v>0.81703470031545744</v>
      </c>
      <c r="H14" s="30">
        <v>5138</v>
      </c>
      <c r="I14" s="13">
        <f t="shared" si="1"/>
        <v>735</v>
      </c>
      <c r="J14" s="15">
        <f t="shared" si="4"/>
        <v>0.13638894043421784</v>
      </c>
      <c r="K14" s="15">
        <f t="shared" si="2"/>
        <v>0.95342364074967523</v>
      </c>
      <c r="L14" s="27">
        <f t="shared" si="3"/>
        <v>287.89999999999964</v>
      </c>
    </row>
    <row r="15" spans="2:13" ht="18" x14ac:dyDescent="0.2">
      <c r="B15" s="11" t="s">
        <v>59</v>
      </c>
      <c r="C15" s="12" t="s">
        <v>58</v>
      </c>
      <c r="D15" s="13">
        <v>2149</v>
      </c>
      <c r="E15" s="14">
        <v>2148</v>
      </c>
      <c r="F15" s="23">
        <v>3490</v>
      </c>
      <c r="G15" s="15">
        <f t="shared" si="0"/>
        <v>0.81219455434023735</v>
      </c>
      <c r="H15" s="30">
        <v>3710</v>
      </c>
      <c r="I15" s="13">
        <f t="shared" si="1"/>
        <v>220</v>
      </c>
      <c r="J15" s="15"/>
      <c r="K15" s="15">
        <f t="shared" si="2"/>
        <v>0.86339306492902024</v>
      </c>
      <c r="L15" s="27">
        <f t="shared" si="3"/>
        <v>-157.30000000000018</v>
      </c>
    </row>
    <row r="16" spans="2:13" ht="18" x14ac:dyDescent="0.2">
      <c r="B16" s="11" t="s">
        <v>5</v>
      </c>
      <c r="C16" s="12" t="s">
        <v>22</v>
      </c>
      <c r="D16" s="13">
        <v>1998</v>
      </c>
      <c r="E16" s="14">
        <v>1870</v>
      </c>
      <c r="F16" s="23">
        <v>3119</v>
      </c>
      <c r="G16" s="15">
        <f t="shared" si="0"/>
        <v>0.80635987590486036</v>
      </c>
      <c r="H16" s="30">
        <v>3850</v>
      </c>
      <c r="I16" s="13">
        <f t="shared" si="1"/>
        <v>731</v>
      </c>
      <c r="J16" s="15">
        <f>I16/SUM(D16:E16)</f>
        <v>0.18898655635987591</v>
      </c>
      <c r="K16" s="15">
        <f t="shared" si="2"/>
        <v>0.99534643226473629</v>
      </c>
      <c r="L16" s="27">
        <f t="shared" si="3"/>
        <v>368.79999999999973</v>
      </c>
    </row>
    <row r="17" spans="2:12" ht="18" x14ac:dyDescent="0.2">
      <c r="B17" s="11" t="s">
        <v>5</v>
      </c>
      <c r="C17" s="12" t="s">
        <v>30</v>
      </c>
      <c r="D17" s="13">
        <v>4209</v>
      </c>
      <c r="E17" s="14">
        <v>4053</v>
      </c>
      <c r="F17" s="23">
        <v>6599</v>
      </c>
      <c r="G17" s="15">
        <f t="shared" si="0"/>
        <v>0.79871701767126602</v>
      </c>
      <c r="H17" s="30">
        <v>7345</v>
      </c>
      <c r="I17" s="13">
        <f t="shared" si="1"/>
        <v>746</v>
      </c>
      <c r="J17" s="15">
        <f>I17/SUM(D17:E17)</f>
        <v>9.0292907286371335E-2</v>
      </c>
      <c r="K17" s="15">
        <f t="shared" si="2"/>
        <v>0.88900992495763742</v>
      </c>
      <c r="L17" s="27">
        <f t="shared" si="3"/>
        <v>-90.800000000000182</v>
      </c>
    </row>
    <row r="18" spans="2:12" ht="18" x14ac:dyDescent="0.2">
      <c r="B18" s="11" t="s">
        <v>59</v>
      </c>
      <c r="C18" s="12" t="s">
        <v>52</v>
      </c>
      <c r="D18" s="13">
        <v>1686</v>
      </c>
      <c r="E18" s="14">
        <v>1577</v>
      </c>
      <c r="F18" s="23">
        <v>2579</v>
      </c>
      <c r="G18" s="15">
        <f t="shared" si="0"/>
        <v>0.79037695372356731</v>
      </c>
      <c r="H18" s="30">
        <v>3020</v>
      </c>
      <c r="I18" s="13">
        <f t="shared" si="1"/>
        <v>441</v>
      </c>
      <c r="J18" s="15"/>
      <c r="K18" s="15">
        <f t="shared" si="2"/>
        <v>0.92552865461231992</v>
      </c>
      <c r="L18" s="27">
        <f t="shared" si="3"/>
        <v>83.299999999999727</v>
      </c>
    </row>
    <row r="19" spans="2:12" ht="18" x14ac:dyDescent="0.2">
      <c r="B19" s="11" t="s">
        <v>5</v>
      </c>
      <c r="C19" s="12" t="s">
        <v>42</v>
      </c>
      <c r="D19" s="13">
        <v>3612</v>
      </c>
      <c r="E19" s="14">
        <v>3406</v>
      </c>
      <c r="F19" s="23">
        <v>5424</v>
      </c>
      <c r="G19" s="15">
        <f t="shared" si="0"/>
        <v>0.77286976346537473</v>
      </c>
      <c r="H19" s="30">
        <v>6763</v>
      </c>
      <c r="I19" s="13">
        <f t="shared" si="1"/>
        <v>1339</v>
      </c>
      <c r="J19" s="15">
        <f t="shared" ref="J19:J26" si="5">I19/SUM(D19:E19)</f>
        <v>0.1907950983186093</v>
      </c>
      <c r="K19" s="15">
        <f t="shared" si="2"/>
        <v>0.96366486178398403</v>
      </c>
      <c r="L19" s="27">
        <f t="shared" si="3"/>
        <v>446.80000000000018</v>
      </c>
    </row>
    <row r="20" spans="2:12" ht="18" x14ac:dyDescent="0.2">
      <c r="B20" s="11" t="s">
        <v>5</v>
      </c>
      <c r="C20" s="12" t="s">
        <v>16</v>
      </c>
      <c r="D20" s="13">
        <v>2860</v>
      </c>
      <c r="E20" s="14">
        <v>2756</v>
      </c>
      <c r="F20" s="23">
        <v>4311</v>
      </c>
      <c r="G20" s="15">
        <f t="shared" si="0"/>
        <v>0.76762820512820518</v>
      </c>
      <c r="H20" s="30">
        <v>4769</v>
      </c>
      <c r="I20" s="13">
        <f t="shared" si="1"/>
        <v>458</v>
      </c>
      <c r="J20" s="15">
        <f t="shared" si="5"/>
        <v>8.155270655270655E-2</v>
      </c>
      <c r="K20" s="15">
        <f t="shared" si="2"/>
        <v>0.8491809116809117</v>
      </c>
      <c r="L20" s="27">
        <f t="shared" si="3"/>
        <v>-285.40000000000055</v>
      </c>
    </row>
    <row r="21" spans="2:12" ht="18" x14ac:dyDescent="0.2">
      <c r="B21" s="11" t="s">
        <v>5</v>
      </c>
      <c r="C21" s="12" t="s">
        <v>32</v>
      </c>
      <c r="D21" s="13">
        <v>2848</v>
      </c>
      <c r="E21" s="14">
        <v>2696</v>
      </c>
      <c r="F21" s="23">
        <v>4249</v>
      </c>
      <c r="G21" s="15">
        <f t="shared" si="0"/>
        <v>0.76641414141414144</v>
      </c>
      <c r="H21" s="30">
        <v>4375</v>
      </c>
      <c r="I21" s="13">
        <f t="shared" si="1"/>
        <v>126</v>
      </c>
      <c r="J21" s="15">
        <f t="shared" si="5"/>
        <v>2.2727272727272728E-2</v>
      </c>
      <c r="K21" s="15">
        <f t="shared" si="2"/>
        <v>0.78914141414141414</v>
      </c>
      <c r="L21" s="27">
        <f t="shared" si="3"/>
        <v>-614.60000000000036</v>
      </c>
    </row>
    <row r="22" spans="2:12" ht="18" x14ac:dyDescent="0.2">
      <c r="B22" s="11" t="s">
        <v>5</v>
      </c>
      <c r="C22" s="12" t="s">
        <v>9</v>
      </c>
      <c r="D22" s="13">
        <v>4231</v>
      </c>
      <c r="E22" s="14">
        <v>4071</v>
      </c>
      <c r="F22" s="23">
        <v>6203</v>
      </c>
      <c r="G22" s="15">
        <f t="shared" si="0"/>
        <v>0.74716935678149843</v>
      </c>
      <c r="H22" s="30">
        <v>6946</v>
      </c>
      <c r="I22" s="13">
        <f t="shared" si="1"/>
        <v>743</v>
      </c>
      <c r="J22" s="15">
        <f t="shared" si="5"/>
        <v>8.9496506865815464E-2</v>
      </c>
      <c r="K22" s="15">
        <f t="shared" si="2"/>
        <v>0.83666586364731388</v>
      </c>
      <c r="L22" s="27">
        <f t="shared" si="3"/>
        <v>-525.80000000000018</v>
      </c>
    </row>
    <row r="23" spans="2:12" ht="18" x14ac:dyDescent="0.2">
      <c r="B23" s="11" t="s">
        <v>5</v>
      </c>
      <c r="C23" s="12" t="s">
        <v>28</v>
      </c>
      <c r="D23" s="13">
        <v>3955</v>
      </c>
      <c r="E23" s="14">
        <v>3742</v>
      </c>
      <c r="F23" s="23">
        <v>5680</v>
      </c>
      <c r="G23" s="15">
        <f t="shared" si="0"/>
        <v>0.73794985059113938</v>
      </c>
      <c r="H23" s="30">
        <v>6705</v>
      </c>
      <c r="I23" s="13">
        <f t="shared" si="1"/>
        <v>1025</v>
      </c>
      <c r="J23" s="15">
        <f t="shared" si="5"/>
        <v>0.13316876705209821</v>
      </c>
      <c r="K23" s="15">
        <f t="shared" si="2"/>
        <v>0.87111861764323761</v>
      </c>
      <c r="L23" s="27">
        <f t="shared" si="3"/>
        <v>-222.30000000000018</v>
      </c>
    </row>
    <row r="24" spans="2:12" ht="18" x14ac:dyDescent="0.2">
      <c r="B24" s="11" t="s">
        <v>5</v>
      </c>
      <c r="C24" s="12" t="s">
        <v>44</v>
      </c>
      <c r="D24" s="13">
        <v>2230</v>
      </c>
      <c r="E24" s="14">
        <v>2083</v>
      </c>
      <c r="F24" s="23">
        <v>3112</v>
      </c>
      <c r="G24" s="15">
        <f t="shared" si="0"/>
        <v>0.72153953164850448</v>
      </c>
      <c r="H24" s="30">
        <v>3885</v>
      </c>
      <c r="I24" s="13">
        <f t="shared" si="1"/>
        <v>773</v>
      </c>
      <c r="J24" s="15">
        <f t="shared" si="5"/>
        <v>0.17922559703222815</v>
      </c>
      <c r="K24" s="15">
        <f t="shared" si="2"/>
        <v>0.90076512868073266</v>
      </c>
      <c r="L24" s="27">
        <f t="shared" si="3"/>
        <v>3.2999999999997272</v>
      </c>
    </row>
    <row r="25" spans="2:12" ht="18" x14ac:dyDescent="0.2">
      <c r="B25" s="11" t="s">
        <v>5</v>
      </c>
      <c r="C25" s="12" t="s">
        <v>41</v>
      </c>
      <c r="D25" s="13">
        <v>2514</v>
      </c>
      <c r="E25" s="14">
        <v>2378</v>
      </c>
      <c r="F25" s="23">
        <v>3509</v>
      </c>
      <c r="G25" s="15">
        <f t="shared" si="0"/>
        <v>0.71729354047424365</v>
      </c>
      <c r="H25" s="30">
        <v>3773</v>
      </c>
      <c r="I25" s="13">
        <f t="shared" si="1"/>
        <v>264</v>
      </c>
      <c r="J25" s="15">
        <f t="shared" si="5"/>
        <v>5.3965658217497957E-2</v>
      </c>
      <c r="K25" s="15">
        <f t="shared" si="2"/>
        <v>0.77125919869174164</v>
      </c>
      <c r="L25" s="27">
        <f t="shared" si="3"/>
        <v>-629.80000000000018</v>
      </c>
    </row>
    <row r="26" spans="2:12" ht="18" x14ac:dyDescent="0.2">
      <c r="B26" s="11" t="s">
        <v>5</v>
      </c>
      <c r="C26" s="12" t="s">
        <v>43</v>
      </c>
      <c r="D26" s="13">
        <v>1573</v>
      </c>
      <c r="E26" s="14">
        <v>1572</v>
      </c>
      <c r="F26" s="23">
        <v>2216</v>
      </c>
      <c r="G26" s="15">
        <f t="shared" si="0"/>
        <v>0.70461049284578692</v>
      </c>
      <c r="H26" s="30">
        <v>2674</v>
      </c>
      <c r="I26" s="13">
        <f t="shared" si="1"/>
        <v>458</v>
      </c>
      <c r="J26" s="15">
        <f t="shared" si="5"/>
        <v>0.14562798092209858</v>
      </c>
      <c r="K26" s="15">
        <f t="shared" si="2"/>
        <v>0.85023847376788553</v>
      </c>
      <c r="L26" s="27">
        <f t="shared" si="3"/>
        <v>-156.5</v>
      </c>
    </row>
    <row r="27" spans="2:12" ht="18" x14ac:dyDescent="0.2">
      <c r="B27" s="11" t="s">
        <v>59</v>
      </c>
      <c r="C27" s="12" t="s">
        <v>54</v>
      </c>
      <c r="D27" s="13">
        <v>1134</v>
      </c>
      <c r="E27" s="14">
        <v>1048</v>
      </c>
      <c r="F27" s="23">
        <v>1532</v>
      </c>
      <c r="G27" s="15">
        <f t="shared" si="0"/>
        <v>0.70210815765352885</v>
      </c>
      <c r="H27" s="30">
        <v>1612</v>
      </c>
      <c r="I27" s="13">
        <f t="shared" si="1"/>
        <v>80</v>
      </c>
      <c r="J27" s="15"/>
      <c r="K27" s="15">
        <f t="shared" si="2"/>
        <v>0.73877176901924835</v>
      </c>
      <c r="L27" s="27">
        <f t="shared" si="3"/>
        <v>-351.79999999999995</v>
      </c>
    </row>
    <row r="28" spans="2:12" ht="18" x14ac:dyDescent="0.2">
      <c r="B28" s="11" t="s">
        <v>59</v>
      </c>
      <c r="C28" s="12" t="s">
        <v>55</v>
      </c>
      <c r="D28" s="13">
        <v>3415</v>
      </c>
      <c r="E28" s="14">
        <v>3200</v>
      </c>
      <c r="F28" s="23">
        <v>4546</v>
      </c>
      <c r="G28" s="15">
        <f t="shared" si="0"/>
        <v>0.68722600151171576</v>
      </c>
      <c r="H28" s="30">
        <v>5296</v>
      </c>
      <c r="I28" s="13">
        <f t="shared" si="1"/>
        <v>750</v>
      </c>
      <c r="J28" s="15"/>
      <c r="K28" s="15">
        <f t="shared" si="2"/>
        <v>0.80060468631897208</v>
      </c>
      <c r="L28" s="27">
        <f t="shared" si="3"/>
        <v>-657.5</v>
      </c>
    </row>
    <row r="29" spans="2:12" ht="18" x14ac:dyDescent="0.2">
      <c r="B29" s="11" t="s">
        <v>5</v>
      </c>
      <c r="C29" s="12" t="s">
        <v>46</v>
      </c>
      <c r="D29" s="13">
        <v>3205</v>
      </c>
      <c r="E29" s="14">
        <v>3064</v>
      </c>
      <c r="F29" s="23">
        <v>4273</v>
      </c>
      <c r="G29" s="15">
        <f t="shared" si="0"/>
        <v>0.681607911947679</v>
      </c>
      <c r="H29" s="30">
        <v>4332</v>
      </c>
      <c r="I29" s="13">
        <f t="shared" si="1"/>
        <v>59</v>
      </c>
      <c r="J29" s="15">
        <f>I29/SUM(D29:E29)</f>
        <v>9.4113893762960595E-3</v>
      </c>
      <c r="K29" s="15">
        <f t="shared" si="2"/>
        <v>0.69101930132397515</v>
      </c>
      <c r="L29" s="27">
        <f t="shared" si="3"/>
        <v>-1310.1000000000004</v>
      </c>
    </row>
    <row r="30" spans="2:12" ht="18" x14ac:dyDescent="0.2">
      <c r="B30" s="11" t="s">
        <v>59</v>
      </c>
      <c r="C30" s="12" t="s">
        <v>57</v>
      </c>
      <c r="D30" s="13">
        <v>7482</v>
      </c>
      <c r="E30" s="14">
        <v>6975</v>
      </c>
      <c r="F30" s="23">
        <v>9819</v>
      </c>
      <c r="G30" s="15">
        <f t="shared" si="0"/>
        <v>0.67918655322681054</v>
      </c>
      <c r="H30" s="30">
        <v>11098</v>
      </c>
      <c r="I30" s="13">
        <f t="shared" si="1"/>
        <v>1279</v>
      </c>
      <c r="J30" s="15"/>
      <c r="K30" s="15">
        <f t="shared" si="2"/>
        <v>0.76765580687556201</v>
      </c>
      <c r="L30" s="27">
        <f t="shared" si="3"/>
        <v>-1913.3000000000011</v>
      </c>
    </row>
    <row r="31" spans="2:12" ht="18" x14ac:dyDescent="0.2">
      <c r="B31" s="11" t="s">
        <v>5</v>
      </c>
      <c r="C31" s="12" t="s">
        <v>7</v>
      </c>
      <c r="D31" s="13">
        <v>4254</v>
      </c>
      <c r="E31" s="14">
        <v>4030</v>
      </c>
      <c r="F31" s="24">
        <v>5382</v>
      </c>
      <c r="G31" s="15">
        <f t="shared" si="0"/>
        <v>0.64968614196040564</v>
      </c>
      <c r="H31" s="31">
        <v>6415</v>
      </c>
      <c r="I31" s="16">
        <f t="shared" si="1"/>
        <v>1033</v>
      </c>
      <c r="J31" s="15">
        <f t="shared" ref="J31:J53" si="6">I31/SUM(D31:E31)</f>
        <v>0.12469821342346693</v>
      </c>
      <c r="K31" s="15">
        <f t="shared" si="2"/>
        <v>0.77438435538387251</v>
      </c>
      <c r="L31" s="27">
        <f t="shared" si="3"/>
        <v>-1040.6000000000004</v>
      </c>
    </row>
    <row r="32" spans="2:12" ht="18" x14ac:dyDescent="0.2">
      <c r="B32" s="11" t="s">
        <v>5</v>
      </c>
      <c r="C32" s="12" t="s">
        <v>13</v>
      </c>
      <c r="D32" s="13">
        <v>2014</v>
      </c>
      <c r="E32" s="14">
        <v>2007</v>
      </c>
      <c r="F32" s="23">
        <v>2472</v>
      </c>
      <c r="G32" s="15">
        <f t="shared" si="0"/>
        <v>0.61477244466550607</v>
      </c>
      <c r="H32" s="30">
        <v>2731</v>
      </c>
      <c r="I32" s="13">
        <f t="shared" si="1"/>
        <v>259</v>
      </c>
      <c r="J32" s="15">
        <f t="shared" si="6"/>
        <v>6.4411837851280782E-2</v>
      </c>
      <c r="K32" s="15">
        <f t="shared" si="2"/>
        <v>0.67918428251678686</v>
      </c>
      <c r="L32" s="27">
        <f t="shared" si="3"/>
        <v>-887.90000000000009</v>
      </c>
    </row>
    <row r="33" spans="2:12" ht="18" x14ac:dyDescent="0.2">
      <c r="B33" s="11" t="s">
        <v>5</v>
      </c>
      <c r="C33" s="12" t="s">
        <v>15</v>
      </c>
      <c r="D33" s="13">
        <v>3518</v>
      </c>
      <c r="E33" s="14">
        <v>3344</v>
      </c>
      <c r="F33" s="23">
        <v>4217</v>
      </c>
      <c r="G33" s="15">
        <f t="shared" si="0"/>
        <v>0.61454386476245992</v>
      </c>
      <c r="H33" s="30">
        <v>4763</v>
      </c>
      <c r="I33" s="13">
        <f t="shared" si="1"/>
        <v>546</v>
      </c>
      <c r="J33" s="15">
        <f t="shared" si="6"/>
        <v>7.9568638880792769E-2</v>
      </c>
      <c r="K33" s="15">
        <f t="shared" si="2"/>
        <v>0.69411250364325272</v>
      </c>
      <c r="L33" s="27">
        <f t="shared" si="3"/>
        <v>-1412.8000000000002</v>
      </c>
    </row>
    <row r="34" spans="2:12" ht="18" x14ac:dyDescent="0.2">
      <c r="B34" s="11" t="s">
        <v>5</v>
      </c>
      <c r="C34" s="12" t="s">
        <v>27</v>
      </c>
      <c r="D34" s="13">
        <v>3336</v>
      </c>
      <c r="E34" s="14">
        <v>3225</v>
      </c>
      <c r="F34" s="23">
        <v>3579</v>
      </c>
      <c r="G34" s="15">
        <f t="shared" si="0"/>
        <v>0.54549611339734794</v>
      </c>
      <c r="H34" s="30">
        <v>4410</v>
      </c>
      <c r="I34" s="13">
        <f t="shared" si="1"/>
        <v>831</v>
      </c>
      <c r="J34" s="15">
        <f t="shared" si="6"/>
        <v>0.12665752171925013</v>
      </c>
      <c r="K34" s="15">
        <f t="shared" si="2"/>
        <v>0.67215363511659809</v>
      </c>
      <c r="L34" s="27">
        <f t="shared" si="3"/>
        <v>-1494.9000000000005</v>
      </c>
    </row>
    <row r="35" spans="2:12" ht="18" x14ac:dyDescent="0.2">
      <c r="B35" s="11" t="s">
        <v>5</v>
      </c>
      <c r="C35" s="12" t="s">
        <v>31</v>
      </c>
      <c r="D35" s="13">
        <v>2209</v>
      </c>
      <c r="E35" s="14">
        <v>2069</v>
      </c>
      <c r="F35" s="23">
        <v>2319</v>
      </c>
      <c r="G35" s="15">
        <f t="shared" si="0"/>
        <v>0.54207573632538575</v>
      </c>
      <c r="H35" s="30">
        <v>2580</v>
      </c>
      <c r="I35" s="13">
        <f t="shared" si="1"/>
        <v>261</v>
      </c>
      <c r="J35" s="15">
        <f t="shared" si="6"/>
        <v>6.1009817671809255E-2</v>
      </c>
      <c r="K35" s="15">
        <f t="shared" si="2"/>
        <v>0.60308555399719499</v>
      </c>
      <c r="L35" s="27">
        <f t="shared" si="3"/>
        <v>-1270.2000000000003</v>
      </c>
    </row>
    <row r="36" spans="2:12" ht="18" x14ac:dyDescent="0.2">
      <c r="B36" s="11" t="s">
        <v>5</v>
      </c>
      <c r="C36" s="12" t="s">
        <v>24</v>
      </c>
      <c r="D36" s="13">
        <v>8942</v>
      </c>
      <c r="E36" s="14">
        <v>8884</v>
      </c>
      <c r="F36" s="23">
        <v>9258</v>
      </c>
      <c r="G36" s="15">
        <f t="shared" ref="G36:G52" si="7">F36/SUM(D36,E36)</f>
        <v>0.5193537529451363</v>
      </c>
      <c r="H36" s="31">
        <v>10342</v>
      </c>
      <c r="I36" s="16">
        <f t="shared" ref="I36:I52" si="8">H36-SUM(F36:F36)</f>
        <v>1084</v>
      </c>
      <c r="J36" s="15">
        <f t="shared" si="6"/>
        <v>6.0810052731964548E-2</v>
      </c>
      <c r="K36" s="15">
        <f t="shared" ref="K36:K52" si="9">H36/SUM(D36,E36)</f>
        <v>0.58016380567710091</v>
      </c>
      <c r="L36" s="27">
        <f t="shared" ref="L36:L52" si="10">IF(OR(ISNUMBER(FIND("روستایی",$C36)),ISNUMBER(FIND("/",$C36))),H36-(SUM(D36,E36)*90%),IF(ISNUMBER(FIND("شهری",$C36)),H36-(SUM(D36,E36)*70%),""))</f>
        <v>-5701.4</v>
      </c>
    </row>
    <row r="37" spans="2:12" ht="18" x14ac:dyDescent="0.2">
      <c r="B37" s="11" t="s">
        <v>5</v>
      </c>
      <c r="C37" s="12" t="s">
        <v>18</v>
      </c>
      <c r="D37" s="13">
        <v>12292</v>
      </c>
      <c r="E37" s="14">
        <v>11902</v>
      </c>
      <c r="F37" s="23">
        <v>12511</v>
      </c>
      <c r="G37" s="15">
        <f t="shared" si="7"/>
        <v>0.51711168058196244</v>
      </c>
      <c r="H37" s="30">
        <v>14387</v>
      </c>
      <c r="I37" s="13">
        <f t="shared" si="8"/>
        <v>1876</v>
      </c>
      <c r="J37" s="15">
        <f t="shared" si="6"/>
        <v>7.7539885922129459E-2</v>
      </c>
      <c r="K37" s="15">
        <f t="shared" si="9"/>
        <v>0.5946515665040919</v>
      </c>
      <c r="L37" s="27">
        <f t="shared" si="10"/>
        <v>-7387.6000000000022</v>
      </c>
    </row>
    <row r="38" spans="2:12" ht="18" x14ac:dyDescent="0.2">
      <c r="B38" s="11" t="s">
        <v>5</v>
      </c>
      <c r="C38" s="12" t="s">
        <v>6</v>
      </c>
      <c r="D38" s="13">
        <v>6534</v>
      </c>
      <c r="E38" s="14">
        <v>6624</v>
      </c>
      <c r="F38" s="24">
        <v>6035</v>
      </c>
      <c r="G38" s="15">
        <f t="shared" si="7"/>
        <v>0.45865633074935402</v>
      </c>
      <c r="H38" s="31">
        <v>6876</v>
      </c>
      <c r="I38" s="16">
        <f t="shared" si="8"/>
        <v>841</v>
      </c>
      <c r="J38" s="15">
        <f t="shared" si="6"/>
        <v>6.3915488676090593E-2</v>
      </c>
      <c r="K38" s="15">
        <f t="shared" si="9"/>
        <v>0.52257181942544462</v>
      </c>
      <c r="L38" s="27">
        <f t="shared" si="10"/>
        <v>-2334.5999999999985</v>
      </c>
    </row>
    <row r="39" spans="2:12" ht="18" x14ac:dyDescent="0.2">
      <c r="B39" s="11" t="s">
        <v>5</v>
      </c>
      <c r="C39" s="12" t="s">
        <v>35</v>
      </c>
      <c r="D39" s="13">
        <v>3051</v>
      </c>
      <c r="E39" s="14">
        <v>3105</v>
      </c>
      <c r="F39" s="23">
        <v>2788</v>
      </c>
      <c r="G39" s="15">
        <f t="shared" si="7"/>
        <v>0.45289148797920725</v>
      </c>
      <c r="H39" s="30">
        <v>3173</v>
      </c>
      <c r="I39" s="13">
        <f t="shared" si="8"/>
        <v>385</v>
      </c>
      <c r="J39" s="15">
        <f t="shared" si="6"/>
        <v>6.2540610786224818E-2</v>
      </c>
      <c r="K39" s="15">
        <f t="shared" si="9"/>
        <v>0.51543209876543206</v>
      </c>
      <c r="L39" s="27">
        <f t="shared" si="10"/>
        <v>-1136.1999999999998</v>
      </c>
    </row>
    <row r="40" spans="2:12" ht="18" x14ac:dyDescent="0.2">
      <c r="B40" s="11" t="s">
        <v>5</v>
      </c>
      <c r="C40" s="12" t="s">
        <v>23</v>
      </c>
      <c r="D40" s="13">
        <v>9561</v>
      </c>
      <c r="E40" s="14">
        <v>9586</v>
      </c>
      <c r="F40" s="23">
        <v>8553</v>
      </c>
      <c r="G40" s="15">
        <f t="shared" si="7"/>
        <v>0.44670183318535539</v>
      </c>
      <c r="H40" s="30">
        <v>9374</v>
      </c>
      <c r="I40" s="13">
        <f t="shared" si="8"/>
        <v>821</v>
      </c>
      <c r="J40" s="15">
        <f t="shared" si="6"/>
        <v>4.2878779965529849E-2</v>
      </c>
      <c r="K40" s="15">
        <f t="shared" si="9"/>
        <v>0.48958061315088525</v>
      </c>
      <c r="L40" s="27">
        <f t="shared" si="10"/>
        <v>-4028.8999999999996</v>
      </c>
    </row>
    <row r="41" spans="2:12" ht="18" x14ac:dyDescent="0.2">
      <c r="B41" s="11" t="s">
        <v>5</v>
      </c>
      <c r="C41" s="12" t="s">
        <v>39</v>
      </c>
      <c r="D41" s="13">
        <v>6729</v>
      </c>
      <c r="E41" s="14">
        <v>6606</v>
      </c>
      <c r="F41" s="23">
        <v>5861</v>
      </c>
      <c r="G41" s="15">
        <f t="shared" si="7"/>
        <v>0.43952005999250093</v>
      </c>
      <c r="H41" s="30">
        <v>6796</v>
      </c>
      <c r="I41" s="13">
        <f t="shared" si="8"/>
        <v>935</v>
      </c>
      <c r="J41" s="15">
        <f t="shared" si="6"/>
        <v>7.0116235470566182E-2</v>
      </c>
      <c r="K41" s="15">
        <f t="shared" si="9"/>
        <v>0.5096362954630671</v>
      </c>
      <c r="L41" s="27">
        <f t="shared" si="10"/>
        <v>-2538.5</v>
      </c>
    </row>
    <row r="42" spans="2:12" ht="18" x14ac:dyDescent="0.2">
      <c r="B42" s="11" t="s">
        <v>5</v>
      </c>
      <c r="C42" s="12" t="s">
        <v>14</v>
      </c>
      <c r="D42" s="13">
        <v>1271</v>
      </c>
      <c r="E42" s="14">
        <v>1413</v>
      </c>
      <c r="F42" s="23">
        <v>1123</v>
      </c>
      <c r="G42" s="15">
        <f t="shared" si="7"/>
        <v>0.41840536512667659</v>
      </c>
      <c r="H42" s="30">
        <v>1651</v>
      </c>
      <c r="I42" s="13">
        <f t="shared" si="8"/>
        <v>528</v>
      </c>
      <c r="J42" s="15">
        <f t="shared" si="6"/>
        <v>0.19672131147540983</v>
      </c>
      <c r="K42" s="15">
        <f t="shared" si="9"/>
        <v>0.61512667660208642</v>
      </c>
      <c r="L42" s="27">
        <f t="shared" si="10"/>
        <v>-764.59999999999991</v>
      </c>
    </row>
    <row r="43" spans="2:12" ht="18" x14ac:dyDescent="0.2">
      <c r="B43" s="11" t="s">
        <v>5</v>
      </c>
      <c r="C43" s="12" t="s">
        <v>10</v>
      </c>
      <c r="D43" s="13">
        <v>1609</v>
      </c>
      <c r="E43" s="14">
        <v>1661</v>
      </c>
      <c r="F43" s="23">
        <v>1350</v>
      </c>
      <c r="G43" s="15">
        <f t="shared" si="7"/>
        <v>0.41284403669724773</v>
      </c>
      <c r="H43" s="30">
        <v>1574</v>
      </c>
      <c r="I43" s="13">
        <f t="shared" si="8"/>
        <v>224</v>
      </c>
      <c r="J43" s="15">
        <f t="shared" si="6"/>
        <v>6.8501529051987767E-2</v>
      </c>
      <c r="K43" s="15">
        <f t="shared" si="9"/>
        <v>0.48134556574923548</v>
      </c>
      <c r="L43" s="27">
        <f t="shared" si="10"/>
        <v>-1369</v>
      </c>
    </row>
    <row r="44" spans="2:12" ht="18" x14ac:dyDescent="0.2">
      <c r="B44" s="11" t="s">
        <v>5</v>
      </c>
      <c r="C44" s="12" t="s">
        <v>37</v>
      </c>
      <c r="D44" s="13">
        <v>14231</v>
      </c>
      <c r="E44" s="14">
        <v>13703</v>
      </c>
      <c r="F44" s="23">
        <v>11282</v>
      </c>
      <c r="G44" s="15">
        <f t="shared" si="7"/>
        <v>0.40388057564258611</v>
      </c>
      <c r="H44" s="30">
        <v>12937</v>
      </c>
      <c r="I44" s="13">
        <f t="shared" si="8"/>
        <v>1655</v>
      </c>
      <c r="J44" s="15">
        <f t="shared" si="6"/>
        <v>5.9246796019188086E-2</v>
      </c>
      <c r="K44" s="15">
        <f t="shared" si="9"/>
        <v>0.4631273716617742</v>
      </c>
      <c r="L44" s="27">
        <f t="shared" si="10"/>
        <v>-6616.7999999999993</v>
      </c>
    </row>
    <row r="45" spans="2:12" ht="18" x14ac:dyDescent="0.2">
      <c r="B45" s="11" t="s">
        <v>5</v>
      </c>
      <c r="C45" s="12" t="s">
        <v>25</v>
      </c>
      <c r="D45" s="13">
        <v>8703</v>
      </c>
      <c r="E45" s="14">
        <v>8199</v>
      </c>
      <c r="F45" s="23">
        <v>6483</v>
      </c>
      <c r="G45" s="15">
        <f t="shared" si="7"/>
        <v>0.38356407525736597</v>
      </c>
      <c r="H45" s="30">
        <v>7681</v>
      </c>
      <c r="I45" s="13">
        <f t="shared" si="8"/>
        <v>1198</v>
      </c>
      <c r="J45" s="15">
        <f t="shared" si="6"/>
        <v>7.0879185895160332E-2</v>
      </c>
      <c r="K45" s="15">
        <f t="shared" si="9"/>
        <v>0.45444326115252631</v>
      </c>
      <c r="L45" s="27">
        <f t="shared" si="10"/>
        <v>-7530.8000000000011</v>
      </c>
    </row>
    <row r="46" spans="2:12" ht="18" x14ac:dyDescent="0.2">
      <c r="B46" s="11" t="s">
        <v>5</v>
      </c>
      <c r="C46" s="12" t="s">
        <v>26</v>
      </c>
      <c r="D46" s="13">
        <v>3125</v>
      </c>
      <c r="E46" s="14">
        <v>2897</v>
      </c>
      <c r="F46" s="23">
        <v>2305</v>
      </c>
      <c r="G46" s="15">
        <f t="shared" si="7"/>
        <v>0.38276320159415478</v>
      </c>
      <c r="H46" s="30">
        <v>2539</v>
      </c>
      <c r="I46" s="13">
        <f t="shared" si="8"/>
        <v>234</v>
      </c>
      <c r="J46" s="15">
        <f t="shared" si="6"/>
        <v>3.8857522417801396E-2</v>
      </c>
      <c r="K46" s="15">
        <f t="shared" si="9"/>
        <v>0.42162072401195616</v>
      </c>
      <c r="L46" s="27">
        <f t="shared" si="10"/>
        <v>-2880.8</v>
      </c>
    </row>
    <row r="47" spans="2:12" ht="18" x14ac:dyDescent="0.2">
      <c r="B47" s="11" t="s">
        <v>5</v>
      </c>
      <c r="C47" s="12" t="s">
        <v>17</v>
      </c>
      <c r="D47" s="13">
        <v>10111</v>
      </c>
      <c r="E47" s="14">
        <v>10227</v>
      </c>
      <c r="F47" s="23">
        <v>7437</v>
      </c>
      <c r="G47" s="15">
        <f t="shared" si="7"/>
        <v>0.36567017405841284</v>
      </c>
      <c r="H47" s="30">
        <v>8014</v>
      </c>
      <c r="I47" s="13">
        <f t="shared" si="8"/>
        <v>577</v>
      </c>
      <c r="J47" s="15">
        <f t="shared" si="6"/>
        <v>2.8370537909332284E-2</v>
      </c>
      <c r="K47" s="15">
        <f t="shared" si="9"/>
        <v>0.39404071196774509</v>
      </c>
      <c r="L47" s="27">
        <f t="shared" si="10"/>
        <v>-6222.5999999999985</v>
      </c>
    </row>
    <row r="48" spans="2:12" ht="18" x14ac:dyDescent="0.2">
      <c r="B48" s="11" t="s">
        <v>5</v>
      </c>
      <c r="C48" s="12" t="s">
        <v>38</v>
      </c>
      <c r="D48" s="13">
        <v>7843</v>
      </c>
      <c r="E48" s="14">
        <v>7921</v>
      </c>
      <c r="F48" s="23">
        <v>5756</v>
      </c>
      <c r="G48" s="15">
        <f t="shared" si="7"/>
        <v>0.36513575234712004</v>
      </c>
      <c r="H48" s="30">
        <v>7241</v>
      </c>
      <c r="I48" s="13">
        <f t="shared" si="8"/>
        <v>1485</v>
      </c>
      <c r="J48" s="15">
        <f t="shared" si="6"/>
        <v>9.4201979193098195E-2</v>
      </c>
      <c r="K48" s="15">
        <f t="shared" si="9"/>
        <v>0.45933773154021823</v>
      </c>
      <c r="L48" s="27">
        <f t="shared" si="10"/>
        <v>-3793.7999999999993</v>
      </c>
    </row>
    <row r="49" spans="2:12" ht="18" x14ac:dyDescent="0.2">
      <c r="B49" s="11" t="s">
        <v>5</v>
      </c>
      <c r="C49" s="12" t="s">
        <v>34</v>
      </c>
      <c r="D49" s="13">
        <v>15653</v>
      </c>
      <c r="E49" s="14">
        <v>16065</v>
      </c>
      <c r="F49" s="24">
        <v>10859</v>
      </c>
      <c r="G49" s="15">
        <f t="shared" si="7"/>
        <v>0.34236080459045337</v>
      </c>
      <c r="H49" s="31">
        <v>13074</v>
      </c>
      <c r="I49" s="16">
        <f t="shared" si="8"/>
        <v>2215</v>
      </c>
      <c r="J49" s="15">
        <f t="shared" si="6"/>
        <v>6.9834163566429158E-2</v>
      </c>
      <c r="K49" s="15">
        <f t="shared" si="9"/>
        <v>0.4121949681568825</v>
      </c>
      <c r="L49" s="27">
        <f t="shared" si="10"/>
        <v>-15472.2</v>
      </c>
    </row>
    <row r="50" spans="2:12" ht="18" x14ac:dyDescent="0.2">
      <c r="B50" s="11" t="s">
        <v>5</v>
      </c>
      <c r="C50" s="12" t="s">
        <v>11</v>
      </c>
      <c r="D50" s="13">
        <v>12935</v>
      </c>
      <c r="E50" s="14">
        <v>12893</v>
      </c>
      <c r="F50" s="23">
        <v>8212</v>
      </c>
      <c r="G50" s="15">
        <f t="shared" si="7"/>
        <v>0.31794951215734862</v>
      </c>
      <c r="H50" s="30">
        <v>10393</v>
      </c>
      <c r="I50" s="13">
        <f t="shared" si="8"/>
        <v>2181</v>
      </c>
      <c r="J50" s="15">
        <f t="shared" si="6"/>
        <v>8.4443239894687938E-2</v>
      </c>
      <c r="K50" s="15">
        <f t="shared" si="9"/>
        <v>0.40239275205203656</v>
      </c>
      <c r="L50" s="27">
        <f t="shared" si="10"/>
        <v>-7686.5999999999985</v>
      </c>
    </row>
    <row r="51" spans="2:12" ht="18" x14ac:dyDescent="0.2">
      <c r="B51" s="11" t="s">
        <v>5</v>
      </c>
      <c r="C51" s="12" t="s">
        <v>20</v>
      </c>
      <c r="D51" s="13">
        <v>15169</v>
      </c>
      <c r="E51" s="14">
        <v>15617</v>
      </c>
      <c r="F51" s="23">
        <v>9345</v>
      </c>
      <c r="G51" s="15">
        <f t="shared" si="7"/>
        <v>0.30354706684856753</v>
      </c>
      <c r="H51" s="30">
        <v>12618</v>
      </c>
      <c r="I51" s="13">
        <f t="shared" si="8"/>
        <v>3273</v>
      </c>
      <c r="J51" s="15">
        <f t="shared" si="6"/>
        <v>0.10631455856558175</v>
      </c>
      <c r="K51" s="15">
        <f t="shared" si="9"/>
        <v>0.40986162541414928</v>
      </c>
      <c r="L51" s="27">
        <f t="shared" si="10"/>
        <v>-8932.1999999999971</v>
      </c>
    </row>
    <row r="52" spans="2:12" ht="18.75" thickBot="1" x14ac:dyDescent="0.25">
      <c r="B52" s="11" t="s">
        <v>5</v>
      </c>
      <c r="C52" s="12" t="s">
        <v>45</v>
      </c>
      <c r="D52" s="13">
        <v>3852</v>
      </c>
      <c r="E52" s="14">
        <v>3704</v>
      </c>
      <c r="F52" s="23">
        <v>2140</v>
      </c>
      <c r="G52" s="15">
        <f t="shared" si="7"/>
        <v>0.28321863419798837</v>
      </c>
      <c r="H52" s="30">
        <v>3528</v>
      </c>
      <c r="I52" s="13">
        <f t="shared" si="8"/>
        <v>1388</v>
      </c>
      <c r="J52" s="15">
        <f t="shared" si="6"/>
        <v>0.18369507676019059</v>
      </c>
      <c r="K52" s="15">
        <f t="shared" si="9"/>
        <v>0.46691371095817891</v>
      </c>
      <c r="L52" s="27">
        <f t="shared" si="10"/>
        <v>-3272.4000000000005</v>
      </c>
    </row>
    <row r="53" spans="2:12" ht="32.25" customHeight="1" thickBot="1" x14ac:dyDescent="0.25">
      <c r="B53" s="17" t="s">
        <v>47</v>
      </c>
      <c r="C53" s="18">
        <f>SUBTOTAL(3,C4:C52)</f>
        <v>49</v>
      </c>
      <c r="D53" s="19">
        <f>SUBTOTAL(9,D4:D52)</f>
        <v>234521</v>
      </c>
      <c r="E53" s="20">
        <f>SUBTOTAL(9,E4:E52)</f>
        <v>229366</v>
      </c>
      <c r="F53" s="25">
        <f>SUBTOTAL(9,F4:F52)</f>
        <v>249327</v>
      </c>
      <c r="G53" s="21">
        <f t="shared" ref="G53" si="11">F53/SUM(D53,E53)</f>
        <v>0.5374735657606271</v>
      </c>
      <c r="H53" s="32">
        <f>SUBTOTAL(9,H4:H52)</f>
        <v>286812</v>
      </c>
      <c r="I53" s="19">
        <f>SUM(I4:I52)</f>
        <v>37485</v>
      </c>
      <c r="J53" s="21">
        <f t="shared" si="6"/>
        <v>8.0806317055662269E-2</v>
      </c>
      <c r="K53" s="21">
        <f>H53/SUM(D53:E53)</f>
        <v>0.61827988281628932</v>
      </c>
      <c r="L53" s="28">
        <f>SUMIF(L4:L44,"&lt;0")</f>
        <v>-45034.200000000012</v>
      </c>
    </row>
    <row r="55" spans="2:12" x14ac:dyDescent="0.2">
      <c r="L55" s="5"/>
    </row>
  </sheetData>
  <sheetProtection selectLockedCells="1" autoFilter="0" selectUnlockedCells="1"/>
  <autoFilter ref="B3:L44">
    <sortState ref="B5:L52">
      <sortCondition descending="1" ref="G3:G44"/>
    </sortState>
  </autoFilter>
  <sortState ref="B5:O44">
    <sortCondition ref="C4:C44"/>
  </sortState>
  <mergeCells count="11">
    <mergeCell ref="B2:B3"/>
    <mergeCell ref="B1:L1"/>
    <mergeCell ref="D2:E2"/>
    <mergeCell ref="L2:L3"/>
    <mergeCell ref="J2:J3"/>
    <mergeCell ref="I2:I3"/>
    <mergeCell ref="C2:C3"/>
    <mergeCell ref="K2:K3"/>
    <mergeCell ref="H2:H3"/>
    <mergeCell ref="F2:F3"/>
    <mergeCell ref="G2:G3"/>
  </mergeCells>
  <conditionalFormatting sqref="L4:L53">
    <cfRule type="cellIs" dxfId="19" priority="35" operator="lessThan">
      <formula>0</formula>
    </cfRule>
  </conditionalFormatting>
  <conditionalFormatting sqref="L4:L52">
    <cfRule type="cellIs" dxfId="18" priority="27" operator="greaterThan">
      <formula>0</formula>
    </cfRule>
  </conditionalFormatting>
  <conditionalFormatting sqref="I4:I52">
    <cfRule type="expression" dxfId="17" priority="26">
      <formula>$I4=MIN($I$4:$I$44)</formula>
    </cfRule>
  </conditionalFormatting>
  <conditionalFormatting sqref="J4:J52">
    <cfRule type="expression" dxfId="16" priority="25">
      <formula>$J4=MIN($J$4:$J$44)</formula>
    </cfRule>
  </conditionalFormatting>
  <conditionalFormatting sqref="G4:G52">
    <cfRule type="cellIs" dxfId="15" priority="11" operator="lessThan">
      <formula>0.4</formula>
    </cfRule>
    <cfRule type="cellIs" dxfId="14" priority="12" operator="between">
      <formula>0.4</formula>
      <formula>0.5</formula>
    </cfRule>
    <cfRule type="cellIs" dxfId="13" priority="13" operator="between">
      <formula>0.5</formula>
      <formula>0.6</formula>
    </cfRule>
    <cfRule type="cellIs" dxfId="12" priority="14" operator="between">
      <formula>0.6</formula>
      <formula>0.7</formula>
    </cfRule>
    <cfRule type="cellIs" dxfId="11" priority="15" operator="between">
      <formula>0.7</formula>
      <formula>0.8</formula>
    </cfRule>
    <cfRule type="cellIs" dxfId="10" priority="16" operator="between">
      <formula>0.8</formula>
      <formula>0.9</formula>
    </cfRule>
    <cfRule type="cellIs" dxfId="9" priority="10" operator="greaterThanOrEqual">
      <formula>1</formula>
    </cfRule>
    <cfRule type="expression" dxfId="8" priority="9">
      <formula>AND(G4&gt;=0.9,G4&lt;1)</formula>
    </cfRule>
  </conditionalFormatting>
  <conditionalFormatting sqref="K4:K52">
    <cfRule type="expression" dxfId="7" priority="1">
      <formula>AND(K4&gt;=0.9,K4&lt;1)</formula>
    </cfRule>
    <cfRule type="cellIs" dxfId="6" priority="2" operator="greaterThanOrEqual">
      <formula>1</formula>
    </cfRule>
    <cfRule type="cellIs" dxfId="5" priority="3" operator="lessThan">
      <formula>0.4</formula>
    </cfRule>
    <cfRule type="cellIs" dxfId="4" priority="4" operator="between">
      <formula>0.4</formula>
      <formula>0.5</formula>
    </cfRule>
    <cfRule type="cellIs" dxfId="3" priority="5" operator="between">
      <formula>0.5</formula>
      <formula>0.6</formula>
    </cfRule>
    <cfRule type="cellIs" dxfId="2" priority="6" operator="between">
      <formula>0.6</formula>
      <formula>0.7</formula>
    </cfRule>
    <cfRule type="cellIs" dxfId="1" priority="7" operator="between">
      <formula>0.7</formula>
      <formula>0.8</formula>
    </cfRule>
    <cfRule type="cellIs" dxfId="0" priority="8" operator="between">
      <formula>0.8</formula>
      <formula>0.9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7" fitToHeight="0" orientation="portrait" r:id="rId1"/>
  <ignoredErrors>
    <ignoredError sqref="G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1396-04-31</vt:lpstr>
      <vt:lpstr>'1396-04-31'!Print_Area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Jourian</dc:creator>
  <cp:lastModifiedBy>Ali Jourian</cp:lastModifiedBy>
  <dcterms:created xsi:type="dcterms:W3CDTF">2017-06-24T04:13:51Z</dcterms:created>
  <dcterms:modified xsi:type="dcterms:W3CDTF">2017-07-27T07:17:03Z</dcterms:modified>
</cp:coreProperties>
</file>